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5480" windowHeight="11220" activeTab="0"/>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<sst xmlns="http://schemas.openxmlformats.org/spreadsheetml/2006/main" count="401" uniqueCount="366">
  <si>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</si>
  <si>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</si>
  <si>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</si>
  <si>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</si>
  <si>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</si>
  <si>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</si>
  <si>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</si>
  <si>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</si>
  <si>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</si>
  <si>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</si>
  <si>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</si>
  <si>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</si>
  <si>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</si>
  <si>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</si>
  <si>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</si>
  <si>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</si>
  <si>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</si>
  <si>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</si>
  <si>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</si>
  <si>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</si>
  <si>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</si>
  <si>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</si>
  <si>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</si>
  <si>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</si>
  <si>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</si>
  <si>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</si>
  <si>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</si>
  <si>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</si>
  <si>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</si>
  <si>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</si>
  <si>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</si>
  <si>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</si>
  <si>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</si>
  <si>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</si>
  <si>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</si>
  <si>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</si>
  <si>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</si>
  <si>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</si>
  <si>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</si>
  <si>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</si>
  <si>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</si>
  <si>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</si>
  <si>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</si>
  <si>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</si>
  <si>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</si>
  <si>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</si>
  <si>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</si>
  <si>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</si>
  <si>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</si>
  <si>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</si>
  <si>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</si>
  <si>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</si>
  <si>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</si>
  <si>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</si>
  <si>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</si>
  <si>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</si>
  <si>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</si>
  <si>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</si>
  <si>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</si>
  <si>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</si>
  <si>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</si>
  <si>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</si>
  <si>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</si>
  <si>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</si>
  <si>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</si>
  <si>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</si>
  <si>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</si>
  <si>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</si>
  <si>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</si>
  <si>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</si>
  <si>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</si>
  <si>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</si>
  <si>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</si>
  <si>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</si>
  <si>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</si>
  <si>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</si>
  <si>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</si>
  <si>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</si>
  <si>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</si>
  <si>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</si>
  <si>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</si>
  <si>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</si>
  <si>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</si>
  <si>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</si>
  <si>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</si>
  <si>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</si>
  <si>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</si>
  <si>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</si>
  <si>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</si>
  <si>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</si>
  <si>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</si>
  <si>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</si>
  <si>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</si>
  <si>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</si>
  <si>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</si>
  <si>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</si>
  <si>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</si>
  <si>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</si>
  <si>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</si>
  <si>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</si>
  <si>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</si>
  <si>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</si>
  <si>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</si>
  <si>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</si>
  <si>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</si>
  <si>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</si>
  <si>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</si>
  <si>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</si>
  <si>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</si>
  <si>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</si>
  <si>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</si>
  <si>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</si>
  <si>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</si>
  <si>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</si>
  <si>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</si>
  <si>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</si>
  <si>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</si>
  <si>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</si>
  <si>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</si>
  <si>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</si>
  <si>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</si>
  <si>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</si>
  <si>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</si>
  <si>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</si>
  <si>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</si>
  <si>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</si>
  <si>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</si>
  <si>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</si>
  <si>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</si>
  <si>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</si>
  <si>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</si>
  <si>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</si>
  <si>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</si>
  <si>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</si>
  <si>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</si>
  <si>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</si>
  <si>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</si>
  <si>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</si>
  <si>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</si>
  <si>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</si>
  <si>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</si>
  <si>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</si>
  <si>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</si>
  <si>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</si>
  <si>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</si>
  <si>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</si>
  <si>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</si>
  <si>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</si>
  <si>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</si>
  <si>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</si>
  <si>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</si>
  <si>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</si>
  <si>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</si>
  <si>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</si>
  <si>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</si>
  <si>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</si>
  <si>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</si>
  <si>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</si>
  <si>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</si>
  <si>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</si>
  <si>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</si>
  <si>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</si>
  <si>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</si>
  <si>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</si>
  <si>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</si>
  <si>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</si>
  <si>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</si>
  <si>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</si>
  <si>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</si>
  <si>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</si>
  <si>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</si>
  <si>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</si>
  <si>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</si>
  <si>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</si>
  <si>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</si>
  <si>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</si>
  <si>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</si>
  <si>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</si>
  <si>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</si>
  <si>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</si>
  <si>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</si>
  <si>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</si>
  <si>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</si>
  <si>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</si>
  <si>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</si>
  <si>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</si>
  <si>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</si>
  <si>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</si>
  <si>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</si>
  <si>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</si>
  <si>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</si>
  <si>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</si>
  <si>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</si>
  <si>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</si>
  <si>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</si>
  <si>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</si>
  <si>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</si>
  <si>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</si>
  <si>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</si>
  <si>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</si>
  <si>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</si>
  <si>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</si>
  <si>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</si>
  <si>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</si>
  <si>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</si>
  <si>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</si>
  <si>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</si>
  <si>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</si>
  <si>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</si>
  <si>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</si>
  <si>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</si>
  <si>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</si>
  <si>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</si>
  <si>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</si>
  <si>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</si>
  <si>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</si>
  <si>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</si>
  <si>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</si>
  <si>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</si>
  <si>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</si>
  <si>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</si>
  <si>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</si>
  <si>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</si>
  <si>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</si>
  <si>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</si>
  <si>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</si>
  <si>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</si>
  <si>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</si>
  <si>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</si>
  <si>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</si>
  <si>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</si>
  <si>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</si>
  <si>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</si>
  <si>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</si>
  <si>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</si>
  <si>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</si>
  <si>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</si>
  <si>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</si>
  <si>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</si>
  <si>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</si>
  <si>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</si>
  <si>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</si>
  <si>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</si>
  <si>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</si>
  <si>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</si>
  <si>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</si>
  <si>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</si>
  <si>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</si>
  <si>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</si>
  <si>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</si>
  <si>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</si>
  <si>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</si>
  <si>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</si>
  <si>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</si>
  <si>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</si>
  <si>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</si>
  <si>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</si>
  <si>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</si>
  <si>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</si>
  <si>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</si>
  <si>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</si>
  <si>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</si>
  <si>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</si>
  <si>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</si>
  <si>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</si>
  <si>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</si>
  <si>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</si>
  <si>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</si>
  <si>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</si>
  <si>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</si>
  <si>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</si>
  <si>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</si>
  <si>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</si>
  <si>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</si>
  <si>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</si>
  <si>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</si>
  <si>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</si>
  <si>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</si>
  <si>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</si>
  <si>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</si>
  <si>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</si>
  <si>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</si>
  <si>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</si>
  <si>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</si>
  <si>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</si>
  <si>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</si>
  <si>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</si>
  <si>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</si>
  <si>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</si>
  <si>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</si>
  <si>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</si>
  <si>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</si>
  <si>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</si>
  <si>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</si>
  <si>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</si>
  <si>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</si>
  <si>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</si>
  <si>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</si>
  <si>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</si>
  <si>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</si>
  <si>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</si>
  <si>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</si>
  <si>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</si>
  <si>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</si>
  <si>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</si>
  <si>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</si>
  <si>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</si>
  <si>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</si>
  <si>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</si>
  <si>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</si>
  <si>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</si>
  <si>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</si>
  <si>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</si>
  <si>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</si>
  <si>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</si>
  <si>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</si>
  <si>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</si>
  <si>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</si>
  <si>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</si>
  <si>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</si>
  <si>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</si>
  <si>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</si>
  <si>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</si>
  <si>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</si>
  <si>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</si>
  <si>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</si>
  <si>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</si>
  <si>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</si>
  <si>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</si>
  <si>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</si>
  <si>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</si>
  <si>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</si>
  <si>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</si>
  <si>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</si>
  <si>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</si>
  <si>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</si>
  <si>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</si>
  <si>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</si>
  <si>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</si>
  <si>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</si>
  <si>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</si>
  <si>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</si>
  <si>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</si>
  <si>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</si>
  <si>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</si>
  <si>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</si>
  <si>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</si>
  <si>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</si>
  <si>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</si>
  <si>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</si>
  <si>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CONT DE EXECUTIE VENITURI IANUARIE  2016</t>
  </si>
  <si>
    <t>CONT DE EXECUTIE CHELTUIELI IANUARIE  2016</t>
  </si>
  <si>
    <t>Servicii medicale de hemodializa si dializa peritoneala</t>
  </si>
  <si>
    <t>Dispozitive si echipamente medicale</t>
  </si>
  <si>
    <t xml:space="preserve">    ~ OUG 35/2015</t>
  </si>
  <si>
    <t>Servicii de urgenta prespitalicesti si transport sanitar</t>
  </si>
  <si>
    <t xml:space="preserve">          Programul national de oncologie,din care:</t>
  </si>
  <si>
    <t xml:space="preserve">  - activitate curenta</t>
  </si>
  <si>
    <t xml:space="preserve">  - cost volum</t>
  </si>
  <si>
    <t xml:space="preserve">       Subprogramul de reconstructie mamara dupa afectiuni oncologice prin endoprotezare</t>
  </si>
  <si>
    <t xml:space="preserve">     Programul national de diagnostic si tratament cu ajutorul aparaturii de inalta performanta, din care:</t>
  </si>
  <si>
    <t>66.05.10.01.14</t>
  </si>
  <si>
    <t>Ec.Mitu Ion</t>
  </si>
  <si>
    <t>Presedinte-Director General</t>
  </si>
  <si>
    <t>Director Economic</t>
  </si>
  <si>
    <t>Ec.Vladu Maria</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</si>
</sst>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color indexed="63"/>
      </left>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4">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9"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4" fontId="23" fillId="0" borderId="11" xfId="0" applyNumberFormat="1" applyFont="1" applyFill="1" applyBorder="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3" fontId="21" fillId="0" borderId="10" xfId="0" applyNumberFormat="1" applyFont="1" applyFill="1" applyBorder="1" applyAlignment="1">
      <alignment horizontal="center"/>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175" fontId="33" fillId="0" borderId="10" xfId="65" applyNumberFormat="1" applyFont="1" applyFill="1" applyBorder="1" applyAlignment="1">
      <alignment wrapText="1"/>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2" fontId="23" fillId="24"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4" fontId="39" fillId="0" borderId="10" xfId="0" applyNumberFormat="1" applyFont="1" applyFill="1" applyBorder="1" applyAlignment="1" applyProtection="1">
      <alignment horizontal="right" wrapText="1"/>
      <protection/>
    </xf>
    <xf numFmtId="3" fontId="23" fillId="0" borderId="0" xfId="0" applyNumberFormat="1" applyFont="1" applyFill="1" applyBorder="1" applyAlignment="1">
      <alignment/>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4" fillId="0" borderId="0" xfId="0" applyFont="1" applyFill="1" applyBorder="1" applyAlignment="1">
      <alignment horizontal="center"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38"/>
  <sheetViews>
    <sheetView tabSelected="1" zoomScalePageLayoutView="0" workbookViewId="0" topLeftCell="A1">
      <pane xSplit="3" ySplit="6" topLeftCell="D12" activePane="bottomRight" state="frozen"/>
      <selection pane="topLeft" activeCell="D37" sqref="D37"/>
      <selection pane="topRight" activeCell="D37" sqref="D37"/>
      <selection pane="bottomLeft" activeCell="D37" sqref="D37"/>
      <selection pane="bottomRight" activeCell="E84" sqref="E84"/>
    </sheetView>
  </sheetViews>
  <sheetFormatPr defaultColWidth="9.140625" defaultRowHeight="12.75"/>
  <cols>
    <col min="1" max="1" width="10.28125" style="1" bestFit="1" customWidth="1"/>
    <col min="2" max="2" width="57.57421875" style="9" customWidth="1"/>
    <col min="3" max="3" width="14.00390625" style="35" customWidth="1"/>
    <col min="4" max="4" width="11.28125" style="35" bestFit="1" customWidth="1"/>
    <col min="5" max="6" width="18.0039062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2:133" ht="18.75">
      <c r="B1" s="15" t="s">
        <v>350</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8"/>
      <c r="C3" s="2"/>
      <c r="D3" s="2"/>
      <c r="E3" s="2"/>
      <c r="F3" s="2"/>
      <c r="FC3" s="19"/>
    </row>
    <row r="4" spans="2:159" ht="12.75" customHeight="1">
      <c r="B4" s="3"/>
      <c r="C4" s="21"/>
      <c r="D4" s="21"/>
      <c r="E4" s="2"/>
      <c r="F4" s="22" t="s">
        <v>0</v>
      </c>
      <c r="G4" s="23"/>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3"/>
      <c r="EF4" s="123"/>
      <c r="EG4" s="123"/>
      <c r="EH4" s="123"/>
      <c r="EI4" s="123"/>
      <c r="EJ4" s="120"/>
      <c r="EK4" s="120"/>
      <c r="EL4" s="120"/>
      <c r="EM4" s="120"/>
      <c r="EN4" s="120"/>
      <c r="EO4" s="120"/>
      <c r="EP4" s="120"/>
      <c r="EQ4" s="120"/>
      <c r="ER4" s="120"/>
      <c r="ES4" s="120"/>
      <c r="ET4" s="120"/>
      <c r="EU4" s="120"/>
      <c r="EV4" s="120"/>
      <c r="EW4" s="120"/>
      <c r="EX4" s="120"/>
      <c r="EY4" s="120"/>
      <c r="EZ4" s="120"/>
      <c r="FA4" s="120"/>
      <c r="FB4" s="120"/>
      <c r="FC4" s="120"/>
    </row>
    <row r="5" spans="1:172" s="26" customFormat="1" ht="76.5">
      <c r="A5" s="37" t="s">
        <v>1</v>
      </c>
      <c r="B5" s="37" t="s">
        <v>2</v>
      </c>
      <c r="C5" s="37" t="s">
        <v>3</v>
      </c>
      <c r="D5" s="38" t="s">
        <v>4</v>
      </c>
      <c r="E5" s="37" t="s">
        <v>5</v>
      </c>
      <c r="F5" s="37" t="s">
        <v>6</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0"/>
      <c r="FE5" s="20"/>
      <c r="FF5" s="20"/>
      <c r="FG5" s="20"/>
      <c r="FH5" s="20"/>
      <c r="FI5" s="20"/>
      <c r="FJ5" s="20"/>
      <c r="FK5" s="20"/>
      <c r="FL5" s="20"/>
      <c r="FM5" s="20"/>
      <c r="FN5" s="20"/>
      <c r="FO5" s="20"/>
      <c r="FP5" s="20"/>
    </row>
    <row r="6" spans="1:172" s="29" customFormat="1" ht="12.75">
      <c r="A6" s="39"/>
      <c r="B6" s="40"/>
      <c r="C6" s="58">
        <v>1</v>
      </c>
      <c r="D6" s="39" t="s">
        <v>139</v>
      </c>
      <c r="E6" s="58">
        <v>2</v>
      </c>
      <c r="F6" s="39" t="s">
        <v>7</v>
      </c>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8"/>
      <c r="FE6" s="28"/>
      <c r="FF6" s="28"/>
      <c r="FG6" s="28"/>
      <c r="FH6" s="28"/>
      <c r="FI6" s="28"/>
      <c r="FJ6" s="28"/>
      <c r="FK6" s="28"/>
      <c r="FL6" s="28"/>
      <c r="FM6" s="28"/>
      <c r="FN6" s="28"/>
      <c r="FO6" s="28"/>
      <c r="FP6" s="28"/>
    </row>
    <row r="7" spans="1:161" ht="12.75">
      <c r="A7" s="41" t="s">
        <v>8</v>
      </c>
      <c r="B7" s="42" t="s">
        <v>9</v>
      </c>
      <c r="C7" s="43">
        <f>+C8+C54</f>
        <v>111126</v>
      </c>
      <c r="D7" s="43">
        <f>+D8+D54</f>
        <v>27648</v>
      </c>
      <c r="E7" s="43">
        <f>+E8+E54</f>
        <v>9128.93</v>
      </c>
      <c r="F7" s="43">
        <f>+F8+F54</f>
        <v>9128.93</v>
      </c>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2"/>
      <c r="FE7" s="2"/>
    </row>
    <row r="8" spans="1:161" ht="12.75">
      <c r="A8" s="41" t="s">
        <v>10</v>
      </c>
      <c r="B8" s="42" t="s">
        <v>11</v>
      </c>
      <c r="C8" s="43">
        <f>+C13+C41+C9</f>
        <v>110099</v>
      </c>
      <c r="D8" s="43">
        <f>+D13+D41+D9</f>
        <v>27163</v>
      </c>
      <c r="E8" s="43">
        <f>+E13+E41+E9</f>
        <v>8913.32</v>
      </c>
      <c r="F8" s="43">
        <f>+F13+F41+F9</f>
        <v>8913.32</v>
      </c>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1" t="s">
        <v>12</v>
      </c>
      <c r="B9" s="42" t="s">
        <v>13</v>
      </c>
      <c r="C9" s="43">
        <f>+C10+C11+C12</f>
        <v>0</v>
      </c>
      <c r="D9" s="43">
        <f>+D10+D11+D12</f>
        <v>0</v>
      </c>
      <c r="E9" s="43">
        <f>+E10+E11+E12</f>
        <v>0</v>
      </c>
      <c r="F9" s="43">
        <f>+F10+F11+F12</f>
        <v>0</v>
      </c>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38.25">
      <c r="A10" s="41" t="s">
        <v>14</v>
      </c>
      <c r="B10" s="42" t="s">
        <v>15</v>
      </c>
      <c r="C10" s="43"/>
      <c r="D10" s="44"/>
      <c r="E10" s="43"/>
      <c r="F10" s="43"/>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1" t="s">
        <v>16</v>
      </c>
      <c r="B11" s="42" t="s">
        <v>17</v>
      </c>
      <c r="C11" s="43"/>
      <c r="D11" s="44"/>
      <c r="E11" s="43"/>
      <c r="F11" s="43"/>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25.5">
      <c r="A12" s="41"/>
      <c r="B12" s="110" t="s">
        <v>345</v>
      </c>
      <c r="C12" s="43"/>
      <c r="D12" s="44"/>
      <c r="E12" s="43"/>
      <c r="F12" s="43"/>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12.75">
      <c r="A13" s="41" t="s">
        <v>18</v>
      </c>
      <c r="B13" s="42" t="s">
        <v>19</v>
      </c>
      <c r="C13" s="43">
        <f>+C14+C22</f>
        <v>109814</v>
      </c>
      <c r="D13" s="43">
        <f>+D14+D22</f>
        <v>27095</v>
      </c>
      <c r="E13" s="43">
        <f>+E14+E22</f>
        <v>8886.84</v>
      </c>
      <c r="F13" s="43">
        <f>+F14+F22</f>
        <v>8886.84</v>
      </c>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12.75">
      <c r="A14" s="41" t="s">
        <v>20</v>
      </c>
      <c r="B14" s="42" t="s">
        <v>21</v>
      </c>
      <c r="C14" s="43">
        <f>+C15</f>
        <v>48267</v>
      </c>
      <c r="D14" s="43">
        <f>+D15</f>
        <v>11708</v>
      </c>
      <c r="E14" s="43">
        <f>+E15</f>
        <v>3920.54</v>
      </c>
      <c r="F14" s="43">
        <f>+F15</f>
        <v>3920.54</v>
      </c>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25.5">
      <c r="A15" s="41" t="s">
        <v>22</v>
      </c>
      <c r="B15" s="42" t="s">
        <v>23</v>
      </c>
      <c r="C15" s="43">
        <f>C16+C17+C19+C20+C21+C18</f>
        <v>48267</v>
      </c>
      <c r="D15" s="43">
        <f>D16+D17+D19+D20+D21+D18</f>
        <v>11708</v>
      </c>
      <c r="E15" s="43">
        <f>E16+E17+E19+E20+E21+E18</f>
        <v>3920.54</v>
      </c>
      <c r="F15" s="43">
        <f>F16+F17+F19+F20+F21+F18</f>
        <v>3920.54</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5" t="s">
        <v>24</v>
      </c>
      <c r="B16" s="46" t="s">
        <v>25</v>
      </c>
      <c r="C16" s="43">
        <v>48267</v>
      </c>
      <c r="D16" s="44">
        <v>11708</v>
      </c>
      <c r="E16" s="44">
        <v>3298.83</v>
      </c>
      <c r="F16" s="44">
        <v>3298.83</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5" t="s">
        <v>26</v>
      </c>
      <c r="B17" s="46" t="s">
        <v>27</v>
      </c>
      <c r="C17" s="43"/>
      <c r="D17" s="44"/>
      <c r="E17" s="44">
        <v>82.7</v>
      </c>
      <c r="F17" s="44">
        <v>82.7</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12.75">
      <c r="A18" s="45" t="s">
        <v>28</v>
      </c>
      <c r="B18" s="46" t="s">
        <v>29</v>
      </c>
      <c r="C18" s="43"/>
      <c r="D18" s="44"/>
      <c r="E18" s="44"/>
      <c r="F18" s="44"/>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5" t="s">
        <v>30</v>
      </c>
      <c r="B19" s="46" t="s">
        <v>31</v>
      </c>
      <c r="C19" s="43"/>
      <c r="D19" s="44"/>
      <c r="E19" s="44">
        <v>539.01</v>
      </c>
      <c r="F19" s="44">
        <v>539.01</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25.5">
      <c r="A20" s="45" t="s">
        <v>32</v>
      </c>
      <c r="B20" s="46" t="s">
        <v>33</v>
      </c>
      <c r="C20" s="43"/>
      <c r="D20" s="44"/>
      <c r="E20" s="44"/>
      <c r="F20" s="44"/>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43.5" customHeight="1">
      <c r="A21" s="45" t="s">
        <v>34</v>
      </c>
      <c r="B21" s="47" t="s">
        <v>35</v>
      </c>
      <c r="C21" s="43"/>
      <c r="D21" s="44"/>
      <c r="E21" s="44"/>
      <c r="F21" s="44"/>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12.75">
      <c r="A22" s="41" t="s">
        <v>36</v>
      </c>
      <c r="B22" s="42" t="s">
        <v>37</v>
      </c>
      <c r="C22" s="43">
        <f>C23+C29+C40+C30+C31+C32+C33+C34+C35+C36+C37+C38+C39</f>
        <v>61547</v>
      </c>
      <c r="D22" s="43">
        <f>D23+D29+D40+D30+D31+D32+D33+D34+D35+D36+D37+D38+D39</f>
        <v>15387</v>
      </c>
      <c r="E22" s="43">
        <f>E23+E29+E40+E30+E31+E32+E33+E34+E35+E36+E37+E38+E39</f>
        <v>4966.299999999999</v>
      </c>
      <c r="F22" s="43">
        <f>F23+F29+F40+F30+F31+F32+F33+F34+F35+F36+F37+F38+F39</f>
        <v>4966.299999999999</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25.5">
      <c r="A23" s="41" t="s">
        <v>38</v>
      </c>
      <c r="B23" s="42" t="s">
        <v>39</v>
      </c>
      <c r="C23" s="43">
        <f>C24+C25+C26+C27+C28</f>
        <v>60772</v>
      </c>
      <c r="D23" s="43">
        <f>D24+D25+D26+D27+D28</f>
        <v>15210</v>
      </c>
      <c r="E23" s="43">
        <f>E24+E25+E26+E27+E28</f>
        <v>4870.83</v>
      </c>
      <c r="F23" s="43">
        <f>F24+F25+F26+F27+F28</f>
        <v>4870.83</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25.5">
      <c r="A24" s="45" t="s">
        <v>40</v>
      </c>
      <c r="B24" s="46" t="s">
        <v>41</v>
      </c>
      <c r="C24" s="43">
        <v>60772</v>
      </c>
      <c r="D24" s="44">
        <v>15210</v>
      </c>
      <c r="E24" s="44">
        <v>3736.31</v>
      </c>
      <c r="F24" s="44">
        <v>3736.31</v>
      </c>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45">
      <c r="A25" s="45" t="s">
        <v>42</v>
      </c>
      <c r="B25" s="48" t="s">
        <v>43</v>
      </c>
      <c r="C25" s="43"/>
      <c r="D25" s="44"/>
      <c r="E25" s="44">
        <v>409.71</v>
      </c>
      <c r="F25" s="44">
        <v>409.71</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7.75" customHeight="1">
      <c r="A26" s="45" t="s">
        <v>44</v>
      </c>
      <c r="B26" s="46" t="s">
        <v>45</v>
      </c>
      <c r="C26" s="43"/>
      <c r="D26" s="44"/>
      <c r="E26" s="44">
        <v>0.01</v>
      </c>
      <c r="F26" s="44">
        <v>0.01</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12.75">
      <c r="A27" s="45" t="s">
        <v>46</v>
      </c>
      <c r="B27" s="46" t="s">
        <v>47</v>
      </c>
      <c r="C27" s="43"/>
      <c r="D27" s="44"/>
      <c r="E27" s="44">
        <v>724.8</v>
      </c>
      <c r="F27" s="44">
        <v>724.8</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5" t="s">
        <v>48</v>
      </c>
      <c r="B28" s="46" t="s">
        <v>49</v>
      </c>
      <c r="C28" s="43"/>
      <c r="D28" s="44"/>
      <c r="E28" s="44"/>
      <c r="F28" s="44"/>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5" t="s">
        <v>50</v>
      </c>
      <c r="B29" s="46" t="s">
        <v>51</v>
      </c>
      <c r="C29" s="43"/>
      <c r="D29" s="44"/>
      <c r="E29" s="44"/>
      <c r="F29" s="44"/>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24">
      <c r="A30" s="45" t="s">
        <v>52</v>
      </c>
      <c r="B30" s="49" t="s">
        <v>53</v>
      </c>
      <c r="C30" s="43"/>
      <c r="D30" s="44"/>
      <c r="E30" s="44"/>
      <c r="F30" s="44"/>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38.25">
      <c r="A31" s="45" t="s">
        <v>54</v>
      </c>
      <c r="B31" s="46" t="s">
        <v>55</v>
      </c>
      <c r="C31" s="43">
        <v>9</v>
      </c>
      <c r="D31" s="44">
        <v>2</v>
      </c>
      <c r="E31" s="44">
        <v>0.01</v>
      </c>
      <c r="F31" s="44">
        <v>0.01</v>
      </c>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51">
      <c r="A32" s="45" t="s">
        <v>56</v>
      </c>
      <c r="B32" s="46" t="s">
        <v>57</v>
      </c>
      <c r="C32" s="43">
        <v>153</v>
      </c>
      <c r="D32" s="44">
        <v>35</v>
      </c>
      <c r="E32" s="44">
        <v>18.65</v>
      </c>
      <c r="F32" s="44">
        <v>18.65</v>
      </c>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5" t="s">
        <v>58</v>
      </c>
      <c r="B33" s="46" t="s">
        <v>59</v>
      </c>
      <c r="C33" s="43">
        <v>1</v>
      </c>
      <c r="D33" s="44">
        <v>1</v>
      </c>
      <c r="E33" s="44"/>
      <c r="F33" s="44"/>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5" t="s">
        <v>60</v>
      </c>
      <c r="B34" s="46" t="s">
        <v>61</v>
      </c>
      <c r="C34" s="43"/>
      <c r="D34" s="44"/>
      <c r="E34" s="44"/>
      <c r="F34" s="44"/>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5" t="s">
        <v>62</v>
      </c>
      <c r="B35" s="46" t="s">
        <v>63</v>
      </c>
      <c r="C35" s="43"/>
      <c r="D35" s="44"/>
      <c r="E35" s="44"/>
      <c r="F35" s="44"/>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5" t="s">
        <v>64</v>
      </c>
      <c r="B36" s="46" t="s">
        <v>65</v>
      </c>
      <c r="C36" s="43"/>
      <c r="D36" s="44"/>
      <c r="E36" s="44"/>
      <c r="F36" s="44"/>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25.5">
      <c r="A37" s="45" t="s">
        <v>66</v>
      </c>
      <c r="B37" s="46" t="s">
        <v>67</v>
      </c>
      <c r="C37" s="43">
        <v>73</v>
      </c>
      <c r="D37" s="44">
        <v>17</v>
      </c>
      <c r="E37" s="44">
        <v>39.04</v>
      </c>
      <c r="F37" s="44">
        <v>39.04</v>
      </c>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0" customHeight="1">
      <c r="A38" s="45" t="s">
        <v>68</v>
      </c>
      <c r="B38" s="46" t="s">
        <v>69</v>
      </c>
      <c r="C38" s="43">
        <v>539</v>
      </c>
      <c r="D38" s="44">
        <v>122</v>
      </c>
      <c r="E38" s="44">
        <v>26.2</v>
      </c>
      <c r="F38" s="44">
        <v>26.2</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30" customHeight="1">
      <c r="A39" s="45"/>
      <c r="B39" s="46" t="s">
        <v>70</v>
      </c>
      <c r="C39" s="43"/>
      <c r="D39" s="44"/>
      <c r="E39" s="44">
        <v>11.57</v>
      </c>
      <c r="F39" s="44">
        <v>11.57</v>
      </c>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12.75">
      <c r="A40" s="45" t="s">
        <v>71</v>
      </c>
      <c r="B40" s="46" t="s">
        <v>72</v>
      </c>
      <c r="C40" s="43"/>
      <c r="D40" s="44"/>
      <c r="E40" s="44"/>
      <c r="F40" s="44"/>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1" t="s">
        <v>73</v>
      </c>
      <c r="B41" s="42" t="s">
        <v>74</v>
      </c>
      <c r="C41" s="43">
        <f>+C42+C47</f>
        <v>285</v>
      </c>
      <c r="D41" s="43">
        <f>+D42+D47</f>
        <v>68</v>
      </c>
      <c r="E41" s="43">
        <f>+E42+E47</f>
        <v>26.479999999999997</v>
      </c>
      <c r="F41" s="43">
        <f>+F42+F47</f>
        <v>26.479999999999997</v>
      </c>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1" t="s">
        <v>75</v>
      </c>
      <c r="B42" s="42" t="s">
        <v>76</v>
      </c>
      <c r="C42" s="43">
        <f>+C43+C45</f>
        <v>0</v>
      </c>
      <c r="D42" s="43">
        <f>+D43+D45</f>
        <v>0</v>
      </c>
      <c r="E42" s="43">
        <f>+E43+E45</f>
        <v>0</v>
      </c>
      <c r="F42" s="43">
        <f>+F43+F45</f>
        <v>0</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1" t="s">
        <v>77</v>
      </c>
      <c r="B43" s="42" t="s">
        <v>78</v>
      </c>
      <c r="C43" s="43">
        <f>+C44</f>
        <v>0</v>
      </c>
      <c r="D43" s="43">
        <f>+D44</f>
        <v>0</v>
      </c>
      <c r="E43" s="43">
        <f>+E44</f>
        <v>0</v>
      </c>
      <c r="F43" s="43">
        <f>+F44</f>
        <v>0</v>
      </c>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5" t="s">
        <v>79</v>
      </c>
      <c r="B44" s="46" t="s">
        <v>80</v>
      </c>
      <c r="C44" s="43"/>
      <c r="D44" s="44"/>
      <c r="E44" s="44"/>
      <c r="F44" s="44"/>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1" t="s">
        <v>81</v>
      </c>
      <c r="B45" s="42" t="s">
        <v>82</v>
      </c>
      <c r="C45" s="43">
        <f>+C46</f>
        <v>0</v>
      </c>
      <c r="D45" s="43">
        <f>+D46</f>
        <v>0</v>
      </c>
      <c r="E45" s="43">
        <f>+E46</f>
        <v>0</v>
      </c>
      <c r="F45" s="43">
        <f>+F46</f>
        <v>0</v>
      </c>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5" t="s">
        <v>83</v>
      </c>
      <c r="B46" s="46" t="s">
        <v>84</v>
      </c>
      <c r="C46" s="43"/>
      <c r="D46" s="44"/>
      <c r="E46" s="44"/>
      <c r="F46" s="44"/>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72" s="12" customFormat="1" ht="12.75">
      <c r="A47" s="50" t="s">
        <v>85</v>
      </c>
      <c r="B47" s="42" t="s">
        <v>86</v>
      </c>
      <c r="C47" s="43">
        <f>+C48+C52</f>
        <v>285</v>
      </c>
      <c r="D47" s="43">
        <f>+D48+D52</f>
        <v>68</v>
      </c>
      <c r="E47" s="43">
        <f>+E48+E52</f>
        <v>26.479999999999997</v>
      </c>
      <c r="F47" s="43">
        <f>+F48+F52</f>
        <v>26.479999999999997</v>
      </c>
      <c r="G47" s="36"/>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11"/>
      <c r="FG47" s="11"/>
      <c r="FH47" s="11"/>
      <c r="FI47" s="11"/>
      <c r="FJ47" s="11"/>
      <c r="FK47" s="11"/>
      <c r="FL47" s="11"/>
      <c r="FM47" s="11"/>
      <c r="FN47" s="11"/>
      <c r="FO47" s="11"/>
      <c r="FP47" s="11"/>
    </row>
    <row r="48" spans="1:161" ht="12.75">
      <c r="A48" s="41" t="s">
        <v>87</v>
      </c>
      <c r="B48" s="42" t="s">
        <v>88</v>
      </c>
      <c r="C48" s="43">
        <f>C51+C49+C50</f>
        <v>285</v>
      </c>
      <c r="D48" s="43">
        <f>D51+D49+D50</f>
        <v>68</v>
      </c>
      <c r="E48" s="43">
        <f>E51+E49+E50</f>
        <v>26.479999999999997</v>
      </c>
      <c r="F48" s="43">
        <f>F51+F49+F50</f>
        <v>26.479999999999997</v>
      </c>
      <c r="G48" s="36"/>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109" t="s">
        <v>347</v>
      </c>
      <c r="B49" s="42" t="s">
        <v>89</v>
      </c>
      <c r="C49" s="43"/>
      <c r="D49" s="43"/>
      <c r="E49" s="43"/>
      <c r="F49" s="43"/>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4.25" customHeight="1">
      <c r="A50" s="109" t="s">
        <v>348</v>
      </c>
      <c r="B50" s="111" t="s">
        <v>349</v>
      </c>
      <c r="C50" s="43"/>
      <c r="D50" s="43"/>
      <c r="E50" s="43">
        <v>20.63</v>
      </c>
      <c r="F50" s="43">
        <v>20.63</v>
      </c>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5" t="s">
        <v>90</v>
      </c>
      <c r="B51" s="51" t="s">
        <v>91</v>
      </c>
      <c r="C51" s="43">
        <v>285</v>
      </c>
      <c r="D51" s="44">
        <v>68</v>
      </c>
      <c r="E51" s="44">
        <v>5.85</v>
      </c>
      <c r="F51" s="44">
        <v>5.85</v>
      </c>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1" t="s">
        <v>92</v>
      </c>
      <c r="B52" s="42" t="s">
        <v>93</v>
      </c>
      <c r="C52" s="43">
        <f>C53</f>
        <v>0</v>
      </c>
      <c r="D52" s="43">
        <f>D53</f>
        <v>0</v>
      </c>
      <c r="E52" s="43">
        <f>E53</f>
        <v>0</v>
      </c>
      <c r="F52" s="43">
        <f>F53</f>
        <v>0</v>
      </c>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5" t="s">
        <v>94</v>
      </c>
      <c r="B53" s="51" t="s">
        <v>95</v>
      </c>
      <c r="C53" s="43"/>
      <c r="D53" s="44"/>
      <c r="E53" s="44"/>
      <c r="F53" s="44"/>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1" t="s">
        <v>96</v>
      </c>
      <c r="B54" s="42" t="s">
        <v>97</v>
      </c>
      <c r="C54" s="43">
        <f>+C55</f>
        <v>1027</v>
      </c>
      <c r="D54" s="43">
        <f>+D55</f>
        <v>485</v>
      </c>
      <c r="E54" s="43">
        <f>+E55</f>
        <v>215.60999999999999</v>
      </c>
      <c r="F54" s="43">
        <f>+F55</f>
        <v>215.60999999999999</v>
      </c>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25.5">
      <c r="A55" s="41" t="s">
        <v>98</v>
      </c>
      <c r="B55" s="42" t="s">
        <v>99</v>
      </c>
      <c r="C55" s="43">
        <f>+C56+C67</f>
        <v>1027</v>
      </c>
      <c r="D55" s="43">
        <f>+D56+D67</f>
        <v>485</v>
      </c>
      <c r="E55" s="43">
        <f>+E56+E67</f>
        <v>215.60999999999999</v>
      </c>
      <c r="F55" s="43">
        <f>+F56+F67</f>
        <v>215.60999999999999</v>
      </c>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12.75">
      <c r="A56" s="41" t="s">
        <v>100</v>
      </c>
      <c r="B56" s="42" t="s">
        <v>101</v>
      </c>
      <c r="C56" s="43">
        <f>C57+C58+C59+C60+C62+C63+C64+C65+C61+C66</f>
        <v>885</v>
      </c>
      <c r="D56" s="43">
        <f>D57+D58+D59+D60+D62+D63+D64+D65+D61+D66</f>
        <v>343</v>
      </c>
      <c r="E56" s="43">
        <f>E57+E58+E59+E60+E62+E63+E64+E65+E61+E66</f>
        <v>126.86999999999999</v>
      </c>
      <c r="F56" s="43">
        <f>F57+F58+F59+F60+F62+F63+F64+F65+F61+F66</f>
        <v>126.86999999999999</v>
      </c>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25.5">
      <c r="A57" s="45" t="s">
        <v>102</v>
      </c>
      <c r="B57" s="51" t="s">
        <v>103</v>
      </c>
      <c r="C57" s="43"/>
      <c r="D57" s="44"/>
      <c r="E57" s="44"/>
      <c r="F57" s="44"/>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5" t="s">
        <v>104</v>
      </c>
      <c r="B58" s="51" t="s">
        <v>105</v>
      </c>
      <c r="C58" s="43">
        <v>48</v>
      </c>
      <c r="D58" s="44">
        <v>10</v>
      </c>
      <c r="E58" s="44">
        <v>73.21</v>
      </c>
      <c r="F58" s="44">
        <v>73.21</v>
      </c>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52" t="s">
        <v>106</v>
      </c>
      <c r="B59" s="51" t="s">
        <v>107</v>
      </c>
      <c r="C59" s="43"/>
      <c r="D59" s="44"/>
      <c r="E59" s="44"/>
      <c r="F59" s="44"/>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5" t="s">
        <v>108</v>
      </c>
      <c r="B60" s="53" t="s">
        <v>109</v>
      </c>
      <c r="C60" s="43">
        <v>668</v>
      </c>
      <c r="D60" s="44">
        <v>171</v>
      </c>
      <c r="E60" s="44">
        <v>53.2</v>
      </c>
      <c r="F60" s="44">
        <v>53.2</v>
      </c>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12.75">
      <c r="A61" s="45" t="s">
        <v>110</v>
      </c>
      <c r="B61" s="53" t="s">
        <v>111</v>
      </c>
      <c r="C61" s="43"/>
      <c r="D61" s="44"/>
      <c r="E61" s="44"/>
      <c r="F61" s="44"/>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5" t="s">
        <v>112</v>
      </c>
      <c r="B62" s="53" t="s">
        <v>113</v>
      </c>
      <c r="C62" s="43"/>
      <c r="D62" s="44"/>
      <c r="E62" s="44"/>
      <c r="F62" s="44"/>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5" t="s">
        <v>114</v>
      </c>
      <c r="B63" s="53" t="s">
        <v>115</v>
      </c>
      <c r="C63" s="43"/>
      <c r="D63" s="44"/>
      <c r="E63" s="44"/>
      <c r="F63" s="44"/>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5" t="s">
        <v>116</v>
      </c>
      <c r="B64" s="53" t="s">
        <v>117</v>
      </c>
      <c r="C64" s="43"/>
      <c r="D64" s="44"/>
      <c r="E64" s="44"/>
      <c r="F64" s="44"/>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51">
      <c r="A65" s="45" t="s">
        <v>118</v>
      </c>
      <c r="B65" s="53" t="s">
        <v>119</v>
      </c>
      <c r="C65" s="43">
        <v>10</v>
      </c>
      <c r="D65" s="44">
        <v>3</v>
      </c>
      <c r="E65" s="44">
        <v>0.46</v>
      </c>
      <c r="F65" s="44">
        <v>0.46</v>
      </c>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25.5">
      <c r="A66" s="45" t="s">
        <v>120</v>
      </c>
      <c r="B66" s="53" t="s">
        <v>121</v>
      </c>
      <c r="C66" s="43">
        <v>159</v>
      </c>
      <c r="D66" s="44">
        <v>159</v>
      </c>
      <c r="E66" s="44"/>
      <c r="F66" s="44"/>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12.75">
      <c r="A67" s="41" t="s">
        <v>122</v>
      </c>
      <c r="B67" s="42" t="s">
        <v>123</v>
      </c>
      <c r="C67" s="43">
        <f>+C68+C69+C70+C71+C72+C73+C74+C75</f>
        <v>142</v>
      </c>
      <c r="D67" s="43">
        <f>+D68+D69+D70+D71+D72+D73+D74+D75</f>
        <v>142</v>
      </c>
      <c r="E67" s="43">
        <f>+E68+E69+E70+E71+E72+E73+E74+E75</f>
        <v>88.74</v>
      </c>
      <c r="F67" s="43">
        <f>+F68+F69+F70+F71+F72+F73+F74+F75</f>
        <v>88.74</v>
      </c>
      <c r="G67" s="36"/>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25.5">
      <c r="A68" s="45" t="s">
        <v>124</v>
      </c>
      <c r="B68" s="46" t="s">
        <v>125</v>
      </c>
      <c r="C68" s="43"/>
      <c r="D68" s="44"/>
      <c r="E68" s="44"/>
      <c r="F68" s="44"/>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5" t="s">
        <v>126</v>
      </c>
      <c r="B69" s="54" t="s">
        <v>109</v>
      </c>
      <c r="C69" s="43"/>
      <c r="D69" s="44"/>
      <c r="E69" s="44"/>
      <c r="F69" s="44"/>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38.25">
      <c r="A70" s="45" t="s">
        <v>127</v>
      </c>
      <c r="B70" s="46" t="s">
        <v>128</v>
      </c>
      <c r="C70" s="43"/>
      <c r="D70" s="44"/>
      <c r="E70" s="44"/>
      <c r="F70" s="44"/>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38.25">
      <c r="A71" s="45" t="s">
        <v>129</v>
      </c>
      <c r="B71" s="46" t="s">
        <v>130</v>
      </c>
      <c r="C71" s="43"/>
      <c r="D71" s="44"/>
      <c r="E71" s="44">
        <v>0.05</v>
      </c>
      <c r="F71" s="44">
        <v>0.05</v>
      </c>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25.5">
      <c r="A72" s="45" t="s">
        <v>131</v>
      </c>
      <c r="B72" s="46" t="s">
        <v>113</v>
      </c>
      <c r="C72" s="43"/>
      <c r="D72" s="44"/>
      <c r="E72" s="44">
        <v>88.32</v>
      </c>
      <c r="F72" s="44">
        <v>88.32</v>
      </c>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88" ht="25.5">
      <c r="A73" s="49" t="s">
        <v>132</v>
      </c>
      <c r="B73" s="55" t="s">
        <v>133</v>
      </c>
      <c r="C73" s="43">
        <v>141</v>
      </c>
      <c r="D73" s="44">
        <v>141</v>
      </c>
      <c r="E73" s="44"/>
      <c r="F73" s="44"/>
      <c r="AP73" s="2"/>
      <c r="BP73" s="2"/>
      <c r="BQ73" s="2"/>
      <c r="BR73" s="2"/>
      <c r="CJ73" s="2"/>
    </row>
    <row r="74" spans="1:172" s="26" customFormat="1" ht="51">
      <c r="A74" s="46" t="s">
        <v>134</v>
      </c>
      <c r="B74" s="56" t="s">
        <v>135</v>
      </c>
      <c r="C74" s="43">
        <v>1</v>
      </c>
      <c r="D74" s="44">
        <v>1</v>
      </c>
      <c r="E74" s="44">
        <v>0.37</v>
      </c>
      <c r="F74" s="44">
        <v>0.37</v>
      </c>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30"/>
      <c r="BQ74" s="30"/>
      <c r="BR74" s="30"/>
      <c r="BS74" s="20"/>
      <c r="BT74" s="20"/>
      <c r="BU74" s="20"/>
      <c r="BV74" s="20"/>
      <c r="BW74" s="20"/>
      <c r="BX74" s="20"/>
      <c r="BY74" s="20"/>
      <c r="BZ74" s="20"/>
      <c r="CA74" s="20"/>
      <c r="CB74" s="20"/>
      <c r="CC74" s="20"/>
      <c r="CD74" s="20"/>
      <c r="CE74" s="20"/>
      <c r="CF74" s="20"/>
      <c r="CG74" s="20"/>
      <c r="CH74" s="20"/>
      <c r="CI74" s="20"/>
      <c r="CJ74" s="3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row>
    <row r="75" spans="1:172" s="26" customFormat="1" ht="25.5">
      <c r="A75" s="46" t="s">
        <v>136</v>
      </c>
      <c r="B75" s="57" t="s">
        <v>137</v>
      </c>
      <c r="C75" s="43"/>
      <c r="D75" s="44"/>
      <c r="E75" s="44"/>
      <c r="F75" s="44"/>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30"/>
      <c r="BQ75" s="30"/>
      <c r="BR75" s="30"/>
      <c r="BS75" s="20"/>
      <c r="BT75" s="20"/>
      <c r="BU75" s="20"/>
      <c r="BV75" s="20"/>
      <c r="BW75" s="20"/>
      <c r="BX75" s="20"/>
      <c r="BY75" s="20"/>
      <c r="BZ75" s="20"/>
      <c r="CA75" s="20"/>
      <c r="CB75" s="20"/>
      <c r="CC75" s="20"/>
      <c r="CD75" s="20"/>
      <c r="CE75" s="20"/>
      <c r="CF75" s="20"/>
      <c r="CG75" s="20"/>
      <c r="CH75" s="20"/>
      <c r="CI75" s="20"/>
      <c r="CJ75" s="3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row>
    <row r="76" spans="1:172" s="26" customFormat="1" ht="14.25">
      <c r="A76" s="104"/>
      <c r="B76" s="107"/>
      <c r="C76" s="105"/>
      <c r="D76" s="106"/>
      <c r="E76" s="106"/>
      <c r="F76" s="106"/>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30"/>
      <c r="BQ76" s="30"/>
      <c r="BR76" s="30"/>
      <c r="BS76" s="20"/>
      <c r="BT76" s="20"/>
      <c r="BU76" s="20"/>
      <c r="BV76" s="20"/>
      <c r="BW76" s="20"/>
      <c r="BX76" s="20"/>
      <c r="BY76" s="20"/>
      <c r="BZ76" s="20"/>
      <c r="CA76" s="20"/>
      <c r="CB76" s="20"/>
      <c r="CC76" s="20"/>
      <c r="CD76" s="20"/>
      <c r="CE76" s="20"/>
      <c r="CF76" s="20"/>
      <c r="CG76" s="20"/>
      <c r="CH76" s="20"/>
      <c r="CI76" s="20"/>
      <c r="CJ76" s="3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row>
    <row r="77" spans="1:172" s="26" customFormat="1" ht="14.25">
      <c r="A77" s="104"/>
      <c r="B77" s="107"/>
      <c r="C77" s="105"/>
      <c r="D77" s="106"/>
      <c r="E77" s="106"/>
      <c r="F77" s="106"/>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30"/>
      <c r="BQ77" s="30"/>
      <c r="BR77" s="30"/>
      <c r="BS77" s="20"/>
      <c r="BT77" s="20"/>
      <c r="BU77" s="20"/>
      <c r="BV77" s="20"/>
      <c r="BW77" s="20"/>
      <c r="BX77" s="20"/>
      <c r="BY77" s="20"/>
      <c r="BZ77" s="20"/>
      <c r="CA77" s="20"/>
      <c r="CB77" s="20"/>
      <c r="CC77" s="20"/>
      <c r="CD77" s="20"/>
      <c r="CE77" s="20"/>
      <c r="CF77" s="20"/>
      <c r="CG77" s="20"/>
      <c r="CH77" s="20"/>
      <c r="CI77" s="20"/>
      <c r="CJ77" s="3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row>
    <row r="78" spans="1:172" s="26" customFormat="1" ht="14.25">
      <c r="A78" s="121" t="s">
        <v>138</v>
      </c>
      <c r="B78" s="121"/>
      <c r="C78" s="31"/>
      <c r="D78" s="31"/>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30"/>
      <c r="BQ78" s="30"/>
      <c r="BR78" s="30"/>
      <c r="BS78" s="20"/>
      <c r="BT78" s="20"/>
      <c r="BU78" s="20"/>
      <c r="BV78" s="20"/>
      <c r="BW78" s="20"/>
      <c r="BX78" s="20"/>
      <c r="BY78" s="20"/>
      <c r="BZ78" s="20"/>
      <c r="CA78" s="20"/>
      <c r="CB78" s="20"/>
      <c r="CC78" s="20"/>
      <c r="CD78" s="20"/>
      <c r="CE78" s="20"/>
      <c r="CF78" s="20"/>
      <c r="CG78" s="20"/>
      <c r="CH78" s="20"/>
      <c r="CI78" s="20"/>
      <c r="CJ78" s="3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row>
    <row r="79" spans="1:172" s="26" customFormat="1" ht="12.75">
      <c r="A79" s="13"/>
      <c r="C79" s="31"/>
      <c r="D79" s="31"/>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30"/>
      <c r="BQ79" s="30"/>
      <c r="BR79" s="30"/>
      <c r="BS79" s="20"/>
      <c r="BT79" s="20"/>
      <c r="BU79" s="20"/>
      <c r="BV79" s="20"/>
      <c r="BW79" s="20"/>
      <c r="BX79" s="20"/>
      <c r="BY79" s="20"/>
      <c r="BZ79" s="20"/>
      <c r="CA79" s="20"/>
      <c r="CB79" s="20"/>
      <c r="CC79" s="20"/>
      <c r="CD79" s="20"/>
      <c r="CE79" s="20"/>
      <c r="CF79" s="20"/>
      <c r="CG79" s="20"/>
      <c r="CH79" s="20"/>
      <c r="CI79" s="20"/>
      <c r="CJ79" s="3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row>
    <row r="80" spans="1:172" s="32" customFormat="1" ht="14.25">
      <c r="A80" s="14"/>
      <c r="B80" s="27" t="s">
        <v>363</v>
      </c>
      <c r="C80" s="119"/>
      <c r="D80" s="119"/>
      <c r="E80" s="27" t="s">
        <v>364</v>
      </c>
      <c r="F80" s="119"/>
      <c r="G80" s="119"/>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4"/>
      <c r="BQ80" s="34"/>
      <c r="BR80" s="34"/>
      <c r="BS80" s="33"/>
      <c r="BT80" s="33"/>
      <c r="BU80" s="33"/>
      <c r="BV80" s="33"/>
      <c r="BW80" s="33"/>
      <c r="BX80" s="33"/>
      <c r="BY80" s="33"/>
      <c r="BZ80" s="33"/>
      <c r="CA80" s="33"/>
      <c r="CB80" s="33"/>
      <c r="CC80" s="33"/>
      <c r="CD80" s="33"/>
      <c r="CE80" s="33"/>
      <c r="CF80" s="33"/>
      <c r="CG80" s="33"/>
      <c r="CH80" s="33"/>
      <c r="CI80" s="33"/>
      <c r="CJ80" s="34"/>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row>
    <row r="81" spans="1:172" s="26" customFormat="1" ht="12.75">
      <c r="A81" s="13"/>
      <c r="B81" s="27" t="s">
        <v>362</v>
      </c>
      <c r="C81" s="119"/>
      <c r="D81" s="119"/>
      <c r="E81" s="27" t="s">
        <v>365</v>
      </c>
      <c r="F81" s="119"/>
      <c r="G81" s="1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30"/>
      <c r="BQ81" s="30"/>
      <c r="BR81" s="30"/>
      <c r="BS81" s="20"/>
      <c r="BT81" s="20"/>
      <c r="BU81" s="20"/>
      <c r="BV81" s="20"/>
      <c r="BW81" s="20"/>
      <c r="BX81" s="20"/>
      <c r="BY81" s="20"/>
      <c r="BZ81" s="20"/>
      <c r="CA81" s="20"/>
      <c r="CB81" s="20"/>
      <c r="CC81" s="20"/>
      <c r="CD81" s="20"/>
      <c r="CE81" s="20"/>
      <c r="CF81" s="20"/>
      <c r="CG81" s="20"/>
      <c r="CH81" s="20"/>
      <c r="CI81" s="20"/>
      <c r="CJ81" s="3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row>
    <row r="82" spans="1:172" s="26" customFormat="1" ht="12.75">
      <c r="A82" s="13"/>
      <c r="C82" s="31"/>
      <c r="D82" s="31"/>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30"/>
      <c r="BQ82" s="30"/>
      <c r="BR82" s="30"/>
      <c r="BS82" s="20"/>
      <c r="BT82" s="20"/>
      <c r="BU82" s="20"/>
      <c r="BV82" s="20"/>
      <c r="BW82" s="20"/>
      <c r="BX82" s="20"/>
      <c r="BY82" s="20"/>
      <c r="BZ82" s="20"/>
      <c r="CA82" s="20"/>
      <c r="CB82" s="20"/>
      <c r="CC82" s="20"/>
      <c r="CD82" s="20"/>
      <c r="CE82" s="20"/>
      <c r="CF82" s="20"/>
      <c r="CG82" s="20"/>
      <c r="CH82" s="20"/>
      <c r="CI82" s="20"/>
      <c r="CJ82" s="3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row>
    <row r="83" spans="1:172" s="26" customFormat="1" ht="12.75">
      <c r="A83" s="13"/>
      <c r="C83" s="31"/>
      <c r="D83" s="31"/>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30"/>
      <c r="BQ83" s="30"/>
      <c r="BR83" s="30"/>
      <c r="BS83" s="20"/>
      <c r="BT83" s="20"/>
      <c r="BU83" s="20"/>
      <c r="BV83" s="20"/>
      <c r="BW83" s="20"/>
      <c r="BX83" s="20"/>
      <c r="BY83" s="20"/>
      <c r="BZ83" s="20"/>
      <c r="CA83" s="20"/>
      <c r="CB83" s="20"/>
      <c r="CC83" s="20"/>
      <c r="CD83" s="20"/>
      <c r="CE83" s="20"/>
      <c r="CF83" s="20"/>
      <c r="CG83" s="20"/>
      <c r="CH83" s="20"/>
      <c r="CI83" s="20"/>
      <c r="CJ83" s="3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1:172" s="26" customFormat="1" ht="12.75">
      <c r="A84" s="13"/>
      <c r="C84" s="31"/>
      <c r="D84" s="31"/>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30"/>
      <c r="BQ84" s="30"/>
      <c r="BR84" s="30"/>
      <c r="BS84" s="20"/>
      <c r="BT84" s="20"/>
      <c r="BU84" s="20"/>
      <c r="BV84" s="20"/>
      <c r="BW84" s="20"/>
      <c r="BX84" s="20"/>
      <c r="BY84" s="20"/>
      <c r="BZ84" s="20"/>
      <c r="CA84" s="20"/>
      <c r="CB84" s="20"/>
      <c r="CC84" s="20"/>
      <c r="CD84" s="20"/>
      <c r="CE84" s="20"/>
      <c r="CF84" s="20"/>
      <c r="CG84" s="20"/>
      <c r="CH84" s="20"/>
      <c r="CI84" s="20"/>
      <c r="CJ84" s="3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row>
    <row r="85" spans="1:172" s="26" customFormat="1" ht="12.75">
      <c r="A85" s="13"/>
      <c r="C85" s="31"/>
      <c r="D85" s="3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30"/>
      <c r="BQ85" s="30"/>
      <c r="BR85" s="30"/>
      <c r="BS85" s="20"/>
      <c r="BT85" s="20"/>
      <c r="BU85" s="20"/>
      <c r="BV85" s="20"/>
      <c r="BW85" s="20"/>
      <c r="BX85" s="20"/>
      <c r="BY85" s="20"/>
      <c r="BZ85" s="20"/>
      <c r="CA85" s="20"/>
      <c r="CB85" s="20"/>
      <c r="CC85" s="20"/>
      <c r="CD85" s="20"/>
      <c r="CE85" s="20"/>
      <c r="CF85" s="20"/>
      <c r="CG85" s="20"/>
      <c r="CH85" s="20"/>
      <c r="CI85" s="20"/>
      <c r="CJ85" s="3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1:172" s="26" customFormat="1" ht="12.75">
      <c r="A86" s="13"/>
      <c r="C86" s="31"/>
      <c r="D86" s="31"/>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30"/>
      <c r="BQ86" s="30"/>
      <c r="BR86" s="30"/>
      <c r="BS86" s="20"/>
      <c r="BT86" s="20"/>
      <c r="BU86" s="20"/>
      <c r="BV86" s="20"/>
      <c r="BW86" s="20"/>
      <c r="BX86" s="20"/>
      <c r="BY86" s="20"/>
      <c r="BZ86" s="20"/>
      <c r="CA86" s="20"/>
      <c r="CB86" s="20"/>
      <c r="CC86" s="20"/>
      <c r="CD86" s="20"/>
      <c r="CE86" s="20"/>
      <c r="CF86" s="20"/>
      <c r="CG86" s="20"/>
      <c r="CH86" s="20"/>
      <c r="CI86" s="20"/>
      <c r="CJ86" s="3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row>
    <row r="87" spans="1:172" s="26" customFormat="1" ht="12.75">
      <c r="A87" s="13"/>
      <c r="C87" s="31"/>
      <c r="D87" s="31"/>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30"/>
      <c r="BQ87" s="30"/>
      <c r="BR87" s="30"/>
      <c r="BS87" s="20"/>
      <c r="BT87" s="20"/>
      <c r="BU87" s="20"/>
      <c r="BV87" s="20"/>
      <c r="BW87" s="20"/>
      <c r="BX87" s="20"/>
      <c r="BY87" s="20"/>
      <c r="BZ87" s="20"/>
      <c r="CA87" s="20"/>
      <c r="CB87" s="20"/>
      <c r="CC87" s="20"/>
      <c r="CD87" s="20"/>
      <c r="CE87" s="20"/>
      <c r="CF87" s="20"/>
      <c r="CG87" s="20"/>
      <c r="CH87" s="20"/>
      <c r="CI87" s="20"/>
      <c r="CJ87" s="3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1:172" s="26" customFormat="1" ht="12.75">
      <c r="A88" s="13"/>
      <c r="C88" s="31"/>
      <c r="D88" s="3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30"/>
      <c r="BQ88" s="30"/>
      <c r="BR88" s="30"/>
      <c r="BS88" s="20"/>
      <c r="BT88" s="20"/>
      <c r="BU88" s="20"/>
      <c r="BV88" s="20"/>
      <c r="BW88" s="20"/>
      <c r="BX88" s="20"/>
      <c r="BY88" s="20"/>
      <c r="BZ88" s="20"/>
      <c r="CA88" s="20"/>
      <c r="CB88" s="20"/>
      <c r="CC88" s="20"/>
      <c r="CD88" s="20"/>
      <c r="CE88" s="20"/>
      <c r="CF88" s="20"/>
      <c r="CG88" s="20"/>
      <c r="CH88" s="20"/>
      <c r="CI88" s="20"/>
      <c r="CJ88" s="3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1:172" s="26" customFormat="1" ht="12.75">
      <c r="A89" s="13"/>
      <c r="C89" s="31"/>
      <c r="D89" s="31"/>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30"/>
      <c r="BQ89" s="30"/>
      <c r="BR89" s="30"/>
      <c r="BS89" s="20"/>
      <c r="BT89" s="20"/>
      <c r="BU89" s="20"/>
      <c r="BV89" s="20"/>
      <c r="BW89" s="20"/>
      <c r="BX89" s="20"/>
      <c r="BY89" s="20"/>
      <c r="BZ89" s="20"/>
      <c r="CA89" s="20"/>
      <c r="CB89" s="20"/>
      <c r="CC89" s="20"/>
      <c r="CD89" s="20"/>
      <c r="CE89" s="20"/>
      <c r="CF89" s="20"/>
      <c r="CG89" s="20"/>
      <c r="CH89" s="20"/>
      <c r="CI89" s="20"/>
      <c r="CJ89" s="3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1:172" s="26" customFormat="1" ht="12.75">
      <c r="A90" s="13"/>
      <c r="C90" s="31"/>
      <c r="D90" s="31"/>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30"/>
      <c r="BQ90" s="30"/>
      <c r="BR90" s="30"/>
      <c r="BS90" s="20"/>
      <c r="BT90" s="20"/>
      <c r="BU90" s="20"/>
      <c r="BV90" s="20"/>
      <c r="BW90" s="20"/>
      <c r="BX90" s="20"/>
      <c r="BY90" s="20"/>
      <c r="BZ90" s="20"/>
      <c r="CA90" s="20"/>
      <c r="CB90" s="20"/>
      <c r="CC90" s="20"/>
      <c r="CD90" s="20"/>
      <c r="CE90" s="20"/>
      <c r="CF90" s="20"/>
      <c r="CG90" s="20"/>
      <c r="CH90" s="20"/>
      <c r="CI90" s="20"/>
      <c r="CJ90" s="3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1:172" s="26" customFormat="1" ht="12.75">
      <c r="A91" s="13"/>
      <c r="C91" s="31"/>
      <c r="D91" s="31"/>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3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1:172" s="26" customFormat="1" ht="12" customHeight="1">
      <c r="A92" s="13"/>
      <c r="C92" s="31"/>
      <c r="D92" s="3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3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1:172" s="26" customFormat="1" ht="12.75">
      <c r="A93" s="13"/>
      <c r="C93" s="31"/>
      <c r="D93" s="31"/>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3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1:172" s="26" customFormat="1" ht="12.75">
      <c r="A94" s="13"/>
      <c r="C94" s="31"/>
      <c r="D94" s="31"/>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3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1:172" s="26" customFormat="1" ht="12.75">
      <c r="A95" s="13"/>
      <c r="C95" s="31"/>
      <c r="D95" s="31"/>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3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1:172" s="26" customFormat="1" ht="12.75">
      <c r="A96" s="13"/>
      <c r="C96" s="31"/>
      <c r="D96" s="31"/>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3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row>
    <row r="97" spans="1:172" s="26" customFormat="1" ht="12.75">
      <c r="A97" s="13"/>
      <c r="C97" s="31"/>
      <c r="D97" s="31"/>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3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row>
    <row r="98" spans="1:172" s="26" customFormat="1" ht="12.75">
      <c r="A98" s="13"/>
      <c r="C98" s="31"/>
      <c r="D98" s="31"/>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3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row>
    <row r="99" spans="1:172" s="26" customFormat="1" ht="12.75">
      <c r="A99" s="13"/>
      <c r="C99" s="31"/>
      <c r="D99" s="31"/>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3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row>
    <row r="100" spans="1:172" s="26" customFormat="1" ht="12.75">
      <c r="A100" s="13"/>
      <c r="C100" s="31"/>
      <c r="D100" s="31"/>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3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row>
    <row r="101" spans="1:172" s="26" customFormat="1" ht="12.75">
      <c r="A101" s="13"/>
      <c r="C101" s="31"/>
      <c r="D101" s="31"/>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3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row>
    <row r="102" spans="1:172" s="26" customFormat="1" ht="12.75">
      <c r="A102" s="13"/>
      <c r="C102" s="31"/>
      <c r="D102" s="31"/>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3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row>
    <row r="103" spans="1:172" s="26" customFormat="1" ht="12.75">
      <c r="A103" s="13"/>
      <c r="C103" s="31"/>
      <c r="D103" s="31"/>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3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row>
    <row r="104" spans="1:172" s="26" customFormat="1" ht="12.75">
      <c r="A104" s="13"/>
      <c r="C104" s="31"/>
      <c r="D104" s="31"/>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3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row>
    <row r="105" spans="1:172" s="26" customFormat="1" ht="12.75">
      <c r="A105" s="13"/>
      <c r="C105" s="31"/>
      <c r="D105" s="31"/>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3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row>
    <row r="106" spans="1:172" s="26" customFormat="1" ht="12.75">
      <c r="A106" s="13"/>
      <c r="C106" s="31"/>
      <c r="D106" s="31"/>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3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row>
    <row r="107" spans="1:172" s="26" customFormat="1" ht="12.75">
      <c r="A107" s="13"/>
      <c r="C107" s="31"/>
      <c r="D107" s="31"/>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3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row>
    <row r="108" spans="1:172" s="26" customFormat="1" ht="12.75">
      <c r="A108" s="13"/>
      <c r="C108" s="31"/>
      <c r="D108" s="31"/>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3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row>
    <row r="109" spans="1:172" s="26" customFormat="1" ht="12.75">
      <c r="A109" s="13"/>
      <c r="C109" s="31"/>
      <c r="D109" s="31"/>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3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row>
    <row r="110" spans="1:172" s="26" customFormat="1" ht="12.75">
      <c r="A110" s="13"/>
      <c r="C110" s="31"/>
      <c r="D110" s="31"/>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3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row>
    <row r="111" spans="1:172" s="26" customFormat="1" ht="12.75">
      <c r="A111" s="13"/>
      <c r="C111" s="31"/>
      <c r="D111" s="31"/>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3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row>
    <row r="112" spans="1:172" s="26" customFormat="1" ht="12.75">
      <c r="A112" s="13"/>
      <c r="C112" s="31"/>
      <c r="D112" s="31"/>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3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row>
    <row r="113" spans="1:172" s="26" customFormat="1" ht="12.75">
      <c r="A113" s="13"/>
      <c r="C113" s="31"/>
      <c r="D113" s="31"/>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3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row>
    <row r="114" spans="1:172" s="26" customFormat="1" ht="12.75">
      <c r="A114" s="13"/>
      <c r="C114" s="31"/>
      <c r="D114" s="31"/>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3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row>
    <row r="115" spans="1:172" s="26" customFormat="1" ht="12.75">
      <c r="A115" s="13"/>
      <c r="C115" s="31"/>
      <c r="D115" s="31"/>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3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row>
    <row r="116" spans="1:172" s="26" customFormat="1" ht="12.75">
      <c r="A116" s="13"/>
      <c r="C116" s="31"/>
      <c r="D116" s="31"/>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3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row>
    <row r="117" spans="1:172" s="26" customFormat="1" ht="12.75">
      <c r="A117" s="13"/>
      <c r="C117" s="31"/>
      <c r="D117" s="31"/>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3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row>
    <row r="118" spans="1:172" s="26" customFormat="1" ht="12.75">
      <c r="A118" s="13"/>
      <c r="C118" s="31"/>
      <c r="D118" s="31"/>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3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row>
    <row r="119" ht="12.75">
      <c r="CJ119" s="2"/>
    </row>
    <row r="120" ht="12.75">
      <c r="CJ120" s="2"/>
    </row>
    <row r="121" ht="12.75">
      <c r="CJ121" s="2"/>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sheetData>
  <sheetProtection/>
  <protectedRanges>
    <protectedRange sqref="D68:D75 D46 C45:E45 E59:E66 D76:F77 D10:D12 E68:E69 G67 D53 D57:D66 C67:E67 D44:E44 D16:F21 C54:F55 D51:F51 E73:F75 F44:F45 C47:G47 D24:F40 F59:F69" name="Zonă1"/>
  </protectedRanges>
  <mergeCells count="32">
    <mergeCell ref="Y4:AC4"/>
    <mergeCell ref="AD4:AH4"/>
    <mergeCell ref="AI4:AM4"/>
    <mergeCell ref="AN4:AR4"/>
    <mergeCell ref="H4:I4"/>
    <mergeCell ref="J4:N4"/>
    <mergeCell ref="O4:S4"/>
    <mergeCell ref="T4:X4"/>
    <mergeCell ref="BM4:BQ4"/>
    <mergeCell ref="BR4:BV4"/>
    <mergeCell ref="BW4:CA4"/>
    <mergeCell ref="CB4:CF4"/>
    <mergeCell ref="AS4:AW4"/>
    <mergeCell ref="AX4:BB4"/>
    <mergeCell ref="BC4:BG4"/>
    <mergeCell ref="BH4:BL4"/>
    <mergeCell ref="DP4:DT4"/>
    <mergeCell ref="DU4:DY4"/>
    <mergeCell ref="CL4:CP4"/>
    <mergeCell ref="CQ4:CU4"/>
    <mergeCell ref="CV4:CZ4"/>
    <mergeCell ref="DA4:DE4"/>
    <mergeCell ref="ET4:EX4"/>
    <mergeCell ref="EY4:FC4"/>
    <mergeCell ref="A78:B78"/>
    <mergeCell ref="DZ4:ED4"/>
    <mergeCell ref="EE4:EI4"/>
    <mergeCell ref="EJ4:EN4"/>
    <mergeCell ref="EO4:ES4"/>
    <mergeCell ref="DF4:DJ4"/>
    <mergeCell ref="DK4:DO4"/>
    <mergeCell ref="CG4:CK4"/>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U156"/>
  <sheetViews>
    <sheetView zoomScale="90" zoomScaleNormal="90" zoomScalePageLayoutView="0" workbookViewId="0" topLeftCell="A1">
      <pane xSplit="3" ySplit="6" topLeftCell="D140" activePane="bottomRight" state="frozen"/>
      <selection pane="topLeft" activeCell="G5" sqref="G5"/>
      <selection pane="topRight" activeCell="G5" sqref="G5"/>
      <selection pane="bottomLeft" activeCell="G5" sqref="G5"/>
      <selection pane="bottomRight" activeCell="B155" sqref="B155:G156"/>
    </sheetView>
  </sheetViews>
  <sheetFormatPr defaultColWidth="9.140625" defaultRowHeight="12.75"/>
  <cols>
    <col min="1" max="1" width="14.00390625" style="112" customWidth="1"/>
    <col min="2" max="2" width="50.7109375" style="28" customWidth="1"/>
    <col min="3" max="3" width="6.8515625" style="28" customWidth="1"/>
    <col min="4" max="4" width="14.57421875" style="28" customWidth="1"/>
    <col min="5" max="5" width="13.140625" style="28" customWidth="1"/>
    <col min="6" max="6" width="11.57421875" style="28" bestFit="1" customWidth="1"/>
    <col min="7" max="7" width="13.57421875" style="28" customWidth="1"/>
    <col min="8" max="8" width="13.140625" style="28" customWidth="1"/>
    <col min="9" max="9" width="11.57421875" style="20" bestFit="1" customWidth="1"/>
    <col min="10" max="10" width="10.421875" style="20" bestFit="1" customWidth="1"/>
    <col min="11" max="11" width="11.57421875" style="20" bestFit="1" customWidth="1"/>
    <col min="12" max="16384" width="9.140625" style="20" customWidth="1"/>
  </cols>
  <sheetData>
    <row r="1" spans="2:3" ht="15">
      <c r="B1" s="59" t="s">
        <v>351</v>
      </c>
      <c r="C1" s="60"/>
    </row>
    <row r="2" spans="2:3" ht="12.75">
      <c r="B2" s="60"/>
      <c r="C2" s="60"/>
    </row>
    <row r="3" spans="2:4" ht="12.75">
      <c r="B3" s="60"/>
      <c r="C3" s="60"/>
      <c r="D3" s="30"/>
    </row>
    <row r="4" spans="4:8" ht="12.75">
      <c r="D4" s="61"/>
      <c r="E4" s="61"/>
      <c r="F4" s="62"/>
      <c r="G4" s="63"/>
      <c r="H4" s="64" t="s">
        <v>140</v>
      </c>
    </row>
    <row r="5" spans="1:8" s="116" customFormat="1" ht="89.25">
      <c r="A5" s="113" t="s">
        <v>1</v>
      </c>
      <c r="B5" s="24" t="s">
        <v>2</v>
      </c>
      <c r="C5" s="24"/>
      <c r="D5" s="24" t="s">
        <v>141</v>
      </c>
      <c r="E5" s="5" t="s">
        <v>142</v>
      </c>
      <c r="F5" s="5" t="s">
        <v>143</v>
      </c>
      <c r="G5" s="24" t="s">
        <v>144</v>
      </c>
      <c r="H5" s="24" t="s">
        <v>145</v>
      </c>
    </row>
    <row r="6" spans="1:8" ht="12.75">
      <c r="A6" s="70"/>
      <c r="B6" s="6" t="s">
        <v>146</v>
      </c>
      <c r="C6" s="6"/>
      <c r="D6" s="65">
        <v>1</v>
      </c>
      <c r="E6" s="65">
        <v>2</v>
      </c>
      <c r="F6" s="65">
        <v>3</v>
      </c>
      <c r="G6" s="65">
        <v>4</v>
      </c>
      <c r="H6" s="65" t="s">
        <v>147</v>
      </c>
    </row>
    <row r="7" spans="1:12" s="11" customFormat="1" ht="12.75">
      <c r="A7" s="70" t="s">
        <v>148</v>
      </c>
      <c r="B7" s="66" t="s">
        <v>149</v>
      </c>
      <c r="C7" s="67">
        <f aca="true" t="shared" si="0" ref="C7:H7">+C8+C13</f>
        <v>0</v>
      </c>
      <c r="D7" s="67">
        <f t="shared" si="0"/>
        <v>81910.53</v>
      </c>
      <c r="E7" s="67">
        <f t="shared" si="0"/>
        <v>66967.91</v>
      </c>
      <c r="F7" s="67">
        <f t="shared" si="0"/>
        <v>49548.38</v>
      </c>
      <c r="G7" s="67">
        <f t="shared" si="0"/>
        <v>17584.269999999997</v>
      </c>
      <c r="H7" s="67">
        <f t="shared" si="0"/>
        <v>17584.269999999997</v>
      </c>
      <c r="I7" s="8"/>
      <c r="J7" s="8"/>
      <c r="K7" s="8"/>
      <c r="L7" s="8"/>
    </row>
    <row r="8" spans="1:12" s="11" customFormat="1" ht="12.75">
      <c r="A8" s="70" t="s">
        <v>150</v>
      </c>
      <c r="B8" s="68" t="s">
        <v>151</v>
      </c>
      <c r="C8" s="69">
        <f aca="true" t="shared" si="1" ref="C8:H8">+C9+C10+C12+C11</f>
        <v>0</v>
      </c>
      <c r="D8" s="69">
        <f t="shared" si="1"/>
        <v>81910.53</v>
      </c>
      <c r="E8" s="69">
        <f t="shared" si="1"/>
        <v>66967.91</v>
      </c>
      <c r="F8" s="69">
        <f t="shared" si="1"/>
        <v>49548.38</v>
      </c>
      <c r="G8" s="69">
        <f t="shared" si="1"/>
        <v>17584.269999999997</v>
      </c>
      <c r="H8" s="69">
        <f t="shared" si="1"/>
        <v>17584.269999999997</v>
      </c>
      <c r="I8" s="8"/>
      <c r="J8" s="8"/>
      <c r="K8" s="8"/>
      <c r="L8" s="8"/>
    </row>
    <row r="9" spans="1:12" s="11" customFormat="1" ht="15" customHeight="1">
      <c r="A9" s="70" t="s">
        <v>152</v>
      </c>
      <c r="B9" s="68" t="s">
        <v>153</v>
      </c>
      <c r="C9" s="69">
        <f aca="true" t="shared" si="2" ref="C9:H9">+C21</f>
        <v>0</v>
      </c>
      <c r="D9" s="69">
        <f t="shared" si="2"/>
        <v>0</v>
      </c>
      <c r="E9" s="69">
        <f t="shared" si="2"/>
        <v>2228.38</v>
      </c>
      <c r="F9" s="69">
        <f t="shared" si="2"/>
        <v>572.8499999999999</v>
      </c>
      <c r="G9" s="69">
        <f t="shared" si="2"/>
        <v>186.76</v>
      </c>
      <c r="H9" s="69">
        <f t="shared" si="2"/>
        <v>186.76</v>
      </c>
      <c r="I9" s="8"/>
      <c r="J9" s="8"/>
      <c r="K9" s="8"/>
      <c r="L9" s="8"/>
    </row>
    <row r="10" spans="1:12" s="11" customFormat="1" ht="12.75" customHeight="1">
      <c r="A10" s="70" t="s">
        <v>154</v>
      </c>
      <c r="B10" s="68" t="s">
        <v>155</v>
      </c>
      <c r="C10" s="69">
        <f aca="true" t="shared" si="3" ref="C10:H10">+C34</f>
        <v>0</v>
      </c>
      <c r="D10" s="69">
        <f t="shared" si="3"/>
        <v>81910.53</v>
      </c>
      <c r="E10" s="69">
        <f t="shared" si="3"/>
        <v>57779.53</v>
      </c>
      <c r="F10" s="69">
        <f t="shared" si="3"/>
        <v>47372.53</v>
      </c>
      <c r="G10" s="69">
        <f t="shared" si="3"/>
        <v>16850.48</v>
      </c>
      <c r="H10" s="69">
        <f t="shared" si="3"/>
        <v>16850.48</v>
      </c>
      <c r="I10" s="8"/>
      <c r="J10" s="8"/>
      <c r="K10" s="8"/>
      <c r="L10" s="8"/>
    </row>
    <row r="11" spans="1:12" s="11" customFormat="1" ht="12.75" customHeight="1">
      <c r="A11" s="70" t="s">
        <v>156</v>
      </c>
      <c r="B11" s="68" t="s">
        <v>157</v>
      </c>
      <c r="C11" s="69">
        <f aca="true" t="shared" si="4" ref="C11:H11">+C60</f>
        <v>0</v>
      </c>
      <c r="D11" s="69">
        <f t="shared" si="4"/>
        <v>0</v>
      </c>
      <c r="E11" s="69">
        <f t="shared" si="4"/>
        <v>0</v>
      </c>
      <c r="F11" s="69">
        <f t="shared" si="4"/>
        <v>0</v>
      </c>
      <c r="G11" s="69">
        <f t="shared" si="4"/>
        <v>0</v>
      </c>
      <c r="H11" s="69">
        <f t="shared" si="4"/>
        <v>0</v>
      </c>
      <c r="I11" s="8"/>
      <c r="J11" s="8"/>
      <c r="K11" s="8"/>
      <c r="L11" s="8"/>
    </row>
    <row r="12" spans="1:12" s="11" customFormat="1" ht="12.75">
      <c r="A12" s="70" t="s">
        <v>158</v>
      </c>
      <c r="B12" s="68" t="s">
        <v>159</v>
      </c>
      <c r="C12" s="69">
        <f aca="true" t="shared" si="5" ref="C12:H12">+C17</f>
        <v>0</v>
      </c>
      <c r="D12" s="69">
        <f t="shared" si="5"/>
        <v>0</v>
      </c>
      <c r="E12" s="69">
        <f t="shared" si="5"/>
        <v>6960</v>
      </c>
      <c r="F12" s="69">
        <f t="shared" si="5"/>
        <v>1603</v>
      </c>
      <c r="G12" s="69">
        <f t="shared" si="5"/>
        <v>547.03</v>
      </c>
      <c r="H12" s="69">
        <f t="shared" si="5"/>
        <v>547.03</v>
      </c>
      <c r="I12" s="8"/>
      <c r="J12" s="8"/>
      <c r="K12" s="8"/>
      <c r="L12" s="8"/>
    </row>
    <row r="13" spans="1:12" s="11" customFormat="1" ht="12.75">
      <c r="A13" s="70" t="s">
        <v>160</v>
      </c>
      <c r="B13" s="68" t="s">
        <v>161</v>
      </c>
      <c r="C13" s="69">
        <f aca="true" t="shared" si="6" ref="C13:H13">+C14</f>
        <v>0</v>
      </c>
      <c r="D13" s="69">
        <f t="shared" si="6"/>
        <v>0</v>
      </c>
      <c r="E13" s="69">
        <f t="shared" si="6"/>
        <v>0</v>
      </c>
      <c r="F13" s="69">
        <f t="shared" si="6"/>
        <v>0</v>
      </c>
      <c r="G13" s="69">
        <f t="shared" si="6"/>
        <v>0</v>
      </c>
      <c r="H13" s="69">
        <f t="shared" si="6"/>
        <v>0</v>
      </c>
      <c r="I13" s="8"/>
      <c r="J13" s="8"/>
      <c r="K13" s="8"/>
      <c r="L13" s="8"/>
    </row>
    <row r="14" spans="1:12" s="11" customFormat="1" ht="12.75">
      <c r="A14" s="70" t="s">
        <v>162</v>
      </c>
      <c r="B14" s="68" t="s">
        <v>163</v>
      </c>
      <c r="C14" s="69">
        <f aca="true" t="shared" si="7" ref="C14:H14">+C18</f>
        <v>0</v>
      </c>
      <c r="D14" s="69">
        <f t="shared" si="7"/>
        <v>0</v>
      </c>
      <c r="E14" s="69">
        <f t="shared" si="7"/>
        <v>0</v>
      </c>
      <c r="F14" s="69">
        <f t="shared" si="7"/>
        <v>0</v>
      </c>
      <c r="G14" s="69">
        <f t="shared" si="7"/>
        <v>0</v>
      </c>
      <c r="H14" s="69">
        <f t="shared" si="7"/>
        <v>0</v>
      </c>
      <c r="I14" s="8"/>
      <c r="J14" s="8"/>
      <c r="K14" s="8"/>
      <c r="L14" s="8"/>
    </row>
    <row r="15" spans="1:12" s="11" customFormat="1" ht="12.75">
      <c r="A15" s="70" t="s">
        <v>164</v>
      </c>
      <c r="B15" s="68" t="s">
        <v>165</v>
      </c>
      <c r="C15" s="69">
        <f aca="true" t="shared" si="8" ref="C15:H15">+C16+C18</f>
        <v>0</v>
      </c>
      <c r="D15" s="69">
        <f t="shared" si="8"/>
        <v>81910.53</v>
      </c>
      <c r="E15" s="69">
        <f t="shared" si="8"/>
        <v>66967.91</v>
      </c>
      <c r="F15" s="69">
        <f t="shared" si="8"/>
        <v>49548.38</v>
      </c>
      <c r="G15" s="69">
        <f t="shared" si="8"/>
        <v>17584.269999999997</v>
      </c>
      <c r="H15" s="69">
        <f t="shared" si="8"/>
        <v>17584.269999999997</v>
      </c>
      <c r="I15" s="8"/>
      <c r="J15" s="8"/>
      <c r="K15" s="8"/>
      <c r="L15" s="8"/>
    </row>
    <row r="16" spans="1:12" s="11" customFormat="1" ht="12.75">
      <c r="A16" s="70" t="s">
        <v>166</v>
      </c>
      <c r="B16" s="68" t="s">
        <v>151</v>
      </c>
      <c r="C16" s="69">
        <f aca="true" t="shared" si="9" ref="C16:H16">+C21+C34+C17+C60</f>
        <v>0</v>
      </c>
      <c r="D16" s="69">
        <f t="shared" si="9"/>
        <v>81910.53</v>
      </c>
      <c r="E16" s="69">
        <f t="shared" si="9"/>
        <v>66967.91</v>
      </c>
      <c r="F16" s="69">
        <f t="shared" si="9"/>
        <v>49548.38</v>
      </c>
      <c r="G16" s="69">
        <f t="shared" si="9"/>
        <v>17584.269999999997</v>
      </c>
      <c r="H16" s="69">
        <f t="shared" si="9"/>
        <v>17584.269999999997</v>
      </c>
      <c r="I16" s="8"/>
      <c r="J16" s="8"/>
      <c r="K16" s="8"/>
      <c r="L16" s="8"/>
    </row>
    <row r="17" spans="1:12" s="11" customFormat="1" ht="12.75">
      <c r="A17" s="70" t="s">
        <v>167</v>
      </c>
      <c r="B17" s="68" t="s">
        <v>159</v>
      </c>
      <c r="C17" s="69">
        <f aca="true" t="shared" si="10" ref="C17:H17">+C145</f>
        <v>0</v>
      </c>
      <c r="D17" s="69">
        <f t="shared" si="10"/>
        <v>0</v>
      </c>
      <c r="E17" s="69">
        <f t="shared" si="10"/>
        <v>6960</v>
      </c>
      <c r="F17" s="69">
        <f t="shared" si="10"/>
        <v>1603</v>
      </c>
      <c r="G17" s="69">
        <f t="shared" si="10"/>
        <v>547.03</v>
      </c>
      <c r="H17" s="69">
        <f t="shared" si="10"/>
        <v>547.03</v>
      </c>
      <c r="I17" s="8"/>
      <c r="J17" s="8"/>
      <c r="K17" s="8"/>
      <c r="L17" s="8"/>
    </row>
    <row r="18" spans="1:12" s="11" customFormat="1" ht="15.75" customHeight="1">
      <c r="A18" s="70" t="s">
        <v>168</v>
      </c>
      <c r="B18" s="68" t="s">
        <v>161</v>
      </c>
      <c r="C18" s="69">
        <f aca="true" t="shared" si="11" ref="C18:H18">+C63</f>
        <v>0</v>
      </c>
      <c r="D18" s="69">
        <f t="shared" si="11"/>
        <v>0</v>
      </c>
      <c r="E18" s="69">
        <f t="shared" si="11"/>
        <v>0</v>
      </c>
      <c r="F18" s="69">
        <f t="shared" si="11"/>
        <v>0</v>
      </c>
      <c r="G18" s="69">
        <f t="shared" si="11"/>
        <v>0</v>
      </c>
      <c r="H18" s="69">
        <f t="shared" si="11"/>
        <v>0</v>
      </c>
      <c r="I18" s="8"/>
      <c r="J18" s="8"/>
      <c r="K18" s="8"/>
      <c r="L18" s="8"/>
    </row>
    <row r="19" spans="1:12" s="11" customFormat="1" ht="12.75">
      <c r="A19" s="70" t="s">
        <v>169</v>
      </c>
      <c r="B19" s="68" t="s">
        <v>170</v>
      </c>
      <c r="C19" s="69">
        <f aca="true" t="shared" si="12" ref="C19:H19">+C20+C63</f>
        <v>0</v>
      </c>
      <c r="D19" s="69">
        <f t="shared" si="12"/>
        <v>81910.53</v>
      </c>
      <c r="E19" s="69">
        <f t="shared" si="12"/>
        <v>60007.909999999996</v>
      </c>
      <c r="F19" s="69">
        <f t="shared" si="12"/>
        <v>47945.38</v>
      </c>
      <c r="G19" s="69">
        <f t="shared" si="12"/>
        <v>17037.239999999998</v>
      </c>
      <c r="H19" s="69">
        <f t="shared" si="12"/>
        <v>17037.239999999998</v>
      </c>
      <c r="I19" s="8"/>
      <c r="J19" s="8"/>
      <c r="K19" s="8"/>
      <c r="L19" s="8"/>
    </row>
    <row r="20" spans="1:12" s="11" customFormat="1" ht="12.75">
      <c r="A20" s="70" t="s">
        <v>171</v>
      </c>
      <c r="B20" s="68" t="s">
        <v>151</v>
      </c>
      <c r="C20" s="69">
        <f aca="true" t="shared" si="13" ref="C20:H20">+C21+C34+C60</f>
        <v>0</v>
      </c>
      <c r="D20" s="69">
        <f t="shared" si="13"/>
        <v>81910.53</v>
      </c>
      <c r="E20" s="69">
        <f t="shared" si="13"/>
        <v>60007.909999999996</v>
      </c>
      <c r="F20" s="69">
        <f t="shared" si="13"/>
        <v>47945.38</v>
      </c>
      <c r="G20" s="69">
        <f t="shared" si="13"/>
        <v>17037.239999999998</v>
      </c>
      <c r="H20" s="69">
        <f t="shared" si="13"/>
        <v>17037.239999999998</v>
      </c>
      <c r="I20" s="8"/>
      <c r="J20" s="8"/>
      <c r="K20" s="8"/>
      <c r="L20" s="8"/>
    </row>
    <row r="21" spans="1:12" s="11" customFormat="1" ht="12.75">
      <c r="A21" s="70" t="s">
        <v>172</v>
      </c>
      <c r="B21" s="68" t="s">
        <v>153</v>
      </c>
      <c r="C21" s="69">
        <f aca="true" t="shared" si="14" ref="C21:H21">+C22+C28</f>
        <v>0</v>
      </c>
      <c r="D21" s="69">
        <f t="shared" si="14"/>
        <v>0</v>
      </c>
      <c r="E21" s="69">
        <f t="shared" si="14"/>
        <v>2228.38</v>
      </c>
      <c r="F21" s="69">
        <f t="shared" si="14"/>
        <v>572.8499999999999</v>
      </c>
      <c r="G21" s="69">
        <f t="shared" si="14"/>
        <v>186.76</v>
      </c>
      <c r="H21" s="69">
        <f t="shared" si="14"/>
        <v>186.76</v>
      </c>
      <c r="I21" s="8"/>
      <c r="J21" s="8"/>
      <c r="K21" s="8"/>
      <c r="L21" s="8"/>
    </row>
    <row r="22" spans="1:12" s="11" customFormat="1" ht="12.75">
      <c r="A22" s="70" t="s">
        <v>173</v>
      </c>
      <c r="B22" s="68" t="s">
        <v>174</v>
      </c>
      <c r="C22" s="69">
        <f aca="true" t="shared" si="15" ref="C22:H22">C23+C24+C25+C26+C27</f>
        <v>0</v>
      </c>
      <c r="D22" s="69">
        <f t="shared" si="15"/>
        <v>0</v>
      </c>
      <c r="E22" s="69">
        <f t="shared" si="15"/>
        <v>1836.6100000000001</v>
      </c>
      <c r="F22" s="69">
        <f t="shared" si="15"/>
        <v>467.71999999999997</v>
      </c>
      <c r="G22" s="69">
        <f t="shared" si="15"/>
        <v>147.68</v>
      </c>
      <c r="H22" s="69">
        <f t="shared" si="15"/>
        <v>147.68</v>
      </c>
      <c r="I22" s="8"/>
      <c r="J22" s="8"/>
      <c r="K22" s="8"/>
      <c r="L22" s="8"/>
    </row>
    <row r="23" spans="1:12" ht="12.75">
      <c r="A23" s="80" t="s">
        <v>175</v>
      </c>
      <c r="B23" s="71" t="s">
        <v>339</v>
      </c>
      <c r="C23" s="72"/>
      <c r="D23" s="10"/>
      <c r="E23" s="10">
        <v>1807.03</v>
      </c>
      <c r="F23" s="10">
        <v>458.18</v>
      </c>
      <c r="G23" s="7">
        <v>145.88</v>
      </c>
      <c r="H23" s="7">
        <v>145.88</v>
      </c>
      <c r="I23" s="8"/>
      <c r="J23" s="8"/>
      <c r="K23" s="8"/>
      <c r="L23" s="8"/>
    </row>
    <row r="24" spans="1:12" ht="12.75" customHeight="1">
      <c r="A24" s="80" t="s">
        <v>176</v>
      </c>
      <c r="B24" s="73" t="s">
        <v>177</v>
      </c>
      <c r="C24" s="72"/>
      <c r="D24" s="10"/>
      <c r="E24" s="10">
        <v>7.48</v>
      </c>
      <c r="F24" s="10">
        <v>3.09</v>
      </c>
      <c r="G24" s="7">
        <v>0.62</v>
      </c>
      <c r="H24" s="7">
        <v>0.62</v>
      </c>
      <c r="I24" s="8"/>
      <c r="J24" s="8"/>
      <c r="K24" s="8"/>
      <c r="L24" s="8"/>
    </row>
    <row r="25" spans="1:12" ht="12.75">
      <c r="A25" s="80" t="s">
        <v>178</v>
      </c>
      <c r="B25" s="73" t="s">
        <v>179</v>
      </c>
      <c r="C25" s="72"/>
      <c r="D25" s="10"/>
      <c r="E25" s="10">
        <v>1.43</v>
      </c>
      <c r="F25" s="10">
        <v>0.45</v>
      </c>
      <c r="G25" s="7">
        <v>0.08</v>
      </c>
      <c r="H25" s="7">
        <v>0.08</v>
      </c>
      <c r="I25" s="8"/>
      <c r="J25" s="8"/>
      <c r="K25" s="8"/>
      <c r="L25" s="8"/>
    </row>
    <row r="26" spans="1:12" ht="12.75">
      <c r="A26" s="80" t="s">
        <v>361</v>
      </c>
      <c r="B26" s="73" t="s">
        <v>180</v>
      </c>
      <c r="C26" s="72"/>
      <c r="D26" s="10"/>
      <c r="E26" s="10">
        <v>0</v>
      </c>
      <c r="F26" s="10">
        <v>0</v>
      </c>
      <c r="G26" s="7"/>
      <c r="H26" s="7"/>
      <c r="I26" s="8"/>
      <c r="J26" s="8"/>
      <c r="K26" s="8"/>
      <c r="L26" s="8"/>
    </row>
    <row r="27" spans="1:12" ht="12" customHeight="1">
      <c r="A27" s="80" t="s">
        <v>181</v>
      </c>
      <c r="B27" s="73" t="s">
        <v>340</v>
      </c>
      <c r="C27" s="72"/>
      <c r="D27" s="10"/>
      <c r="E27" s="10">
        <v>20.67</v>
      </c>
      <c r="F27" s="10">
        <v>6</v>
      </c>
      <c r="G27" s="7">
        <v>1.1</v>
      </c>
      <c r="H27" s="7">
        <v>1.1</v>
      </c>
      <c r="I27" s="8"/>
      <c r="J27" s="8"/>
      <c r="K27" s="8"/>
      <c r="L27" s="8"/>
    </row>
    <row r="28" spans="1:12" ht="13.5" customHeight="1">
      <c r="A28" s="70" t="s">
        <v>182</v>
      </c>
      <c r="B28" s="68" t="s">
        <v>183</v>
      </c>
      <c r="C28" s="69">
        <f aca="true" t="shared" si="16" ref="C28:H28">+C29+C30+C31+C32+C33</f>
        <v>0</v>
      </c>
      <c r="D28" s="69">
        <f t="shared" si="16"/>
        <v>0</v>
      </c>
      <c r="E28" s="69">
        <f t="shared" si="16"/>
        <v>391.77</v>
      </c>
      <c r="F28" s="69">
        <f t="shared" si="16"/>
        <v>105.12999999999998</v>
      </c>
      <c r="G28" s="69">
        <f t="shared" si="16"/>
        <v>39.08</v>
      </c>
      <c r="H28" s="69">
        <f t="shared" si="16"/>
        <v>39.08</v>
      </c>
      <c r="I28" s="8"/>
      <c r="J28" s="8"/>
      <c r="K28" s="8"/>
      <c r="L28" s="8"/>
    </row>
    <row r="29" spans="1:12" ht="12.75">
      <c r="A29" s="80" t="s">
        <v>184</v>
      </c>
      <c r="B29" s="73" t="s">
        <v>185</v>
      </c>
      <c r="C29" s="72"/>
      <c r="D29" s="10"/>
      <c r="E29" s="10">
        <v>273.06</v>
      </c>
      <c r="F29" s="10">
        <v>73.82</v>
      </c>
      <c r="G29" s="7">
        <v>24.08</v>
      </c>
      <c r="H29" s="7">
        <v>24.08</v>
      </c>
      <c r="I29" s="8"/>
      <c r="J29" s="8"/>
      <c r="K29" s="8"/>
      <c r="L29" s="8"/>
    </row>
    <row r="30" spans="1:12" ht="12.75">
      <c r="A30" s="80" t="s">
        <v>186</v>
      </c>
      <c r="B30" s="73" t="s">
        <v>187</v>
      </c>
      <c r="C30" s="72"/>
      <c r="D30" s="10"/>
      <c r="E30" s="10">
        <v>8.64</v>
      </c>
      <c r="F30" s="10">
        <v>2.33</v>
      </c>
      <c r="G30" s="7">
        <v>0.76</v>
      </c>
      <c r="H30" s="7">
        <v>0.76</v>
      </c>
      <c r="I30" s="8"/>
      <c r="J30" s="8"/>
      <c r="K30" s="8"/>
      <c r="L30" s="8"/>
    </row>
    <row r="31" spans="1:12" ht="12.75">
      <c r="A31" s="80" t="s">
        <v>188</v>
      </c>
      <c r="B31" s="73" t="s">
        <v>189</v>
      </c>
      <c r="C31" s="72"/>
      <c r="D31" s="10"/>
      <c r="E31" s="10">
        <v>89.87</v>
      </c>
      <c r="F31" s="10">
        <v>24.3</v>
      </c>
      <c r="G31" s="7">
        <v>7.91</v>
      </c>
      <c r="H31" s="7">
        <v>7.91</v>
      </c>
      <c r="I31" s="8"/>
      <c r="J31" s="8"/>
      <c r="K31" s="8"/>
      <c r="L31" s="8"/>
    </row>
    <row r="32" spans="1:12" ht="25.5">
      <c r="A32" s="80" t="s">
        <v>190</v>
      </c>
      <c r="B32" s="74" t="s">
        <v>191</v>
      </c>
      <c r="C32" s="72"/>
      <c r="D32" s="10"/>
      <c r="E32" s="10">
        <v>2.92</v>
      </c>
      <c r="F32" s="10">
        <v>0.71</v>
      </c>
      <c r="G32" s="7">
        <v>0.23</v>
      </c>
      <c r="H32" s="7">
        <v>0.23</v>
      </c>
      <c r="I32" s="8"/>
      <c r="J32" s="8"/>
      <c r="K32" s="8"/>
      <c r="L32" s="8"/>
    </row>
    <row r="33" spans="1:12" s="11" customFormat="1" ht="12.75">
      <c r="A33" s="80" t="s">
        <v>192</v>
      </c>
      <c r="B33" s="74" t="s">
        <v>193</v>
      </c>
      <c r="C33" s="72"/>
      <c r="D33" s="10"/>
      <c r="E33" s="10">
        <v>17.28</v>
      </c>
      <c r="F33" s="10">
        <v>3.97</v>
      </c>
      <c r="G33" s="10">
        <v>6.1</v>
      </c>
      <c r="H33" s="10">
        <v>6.1</v>
      </c>
      <c r="I33" s="8"/>
      <c r="J33" s="8"/>
      <c r="K33" s="8"/>
      <c r="L33" s="8"/>
    </row>
    <row r="34" spans="1:12" s="11" customFormat="1" ht="12.75">
      <c r="A34" s="70" t="s">
        <v>194</v>
      </c>
      <c r="B34" s="68" t="s">
        <v>155</v>
      </c>
      <c r="C34" s="69">
        <f aca="true" t="shared" si="17" ref="C34:H34">+C35+C48+C47+C50+C53+C55+C56+C57+C54</f>
        <v>0</v>
      </c>
      <c r="D34" s="69">
        <f t="shared" si="17"/>
        <v>81910.53</v>
      </c>
      <c r="E34" s="69">
        <f t="shared" si="17"/>
        <v>57779.53</v>
      </c>
      <c r="F34" s="69">
        <f t="shared" si="17"/>
        <v>47372.53</v>
      </c>
      <c r="G34" s="69">
        <f t="shared" si="17"/>
        <v>16850.48</v>
      </c>
      <c r="H34" s="69">
        <f t="shared" si="17"/>
        <v>16850.48</v>
      </c>
      <c r="I34" s="8"/>
      <c r="J34" s="8"/>
      <c r="K34" s="8"/>
      <c r="L34" s="8"/>
    </row>
    <row r="35" spans="1:12" ht="12.75">
      <c r="A35" s="70" t="s">
        <v>195</v>
      </c>
      <c r="B35" s="68" t="s">
        <v>196</v>
      </c>
      <c r="C35" s="69">
        <f aca="true" t="shared" si="18" ref="C35:H35">+C36+C37+C38+C39+C40+C41+C42+C43+C45</f>
        <v>0</v>
      </c>
      <c r="D35" s="69">
        <f t="shared" si="18"/>
        <v>81910.53</v>
      </c>
      <c r="E35" s="69">
        <f t="shared" si="18"/>
        <v>57688.53</v>
      </c>
      <c r="F35" s="69">
        <f t="shared" si="18"/>
        <v>47358.53</v>
      </c>
      <c r="G35" s="69">
        <f t="shared" si="18"/>
        <v>16849.41</v>
      </c>
      <c r="H35" s="69">
        <f t="shared" si="18"/>
        <v>16849.41</v>
      </c>
      <c r="I35" s="8"/>
      <c r="J35" s="8"/>
      <c r="K35" s="8"/>
      <c r="L35" s="8"/>
    </row>
    <row r="36" spans="1:12" ht="12.75">
      <c r="A36" s="80" t="s">
        <v>197</v>
      </c>
      <c r="B36" s="73" t="s">
        <v>198</v>
      </c>
      <c r="C36" s="72"/>
      <c r="D36" s="10"/>
      <c r="E36" s="10">
        <v>41</v>
      </c>
      <c r="F36" s="10">
        <v>8</v>
      </c>
      <c r="G36" s="7"/>
      <c r="H36" s="7"/>
      <c r="I36" s="8"/>
      <c r="J36" s="8"/>
      <c r="K36" s="8"/>
      <c r="L36" s="8"/>
    </row>
    <row r="37" spans="1:12" ht="12.75">
      <c r="A37" s="80" t="s">
        <v>199</v>
      </c>
      <c r="B37" s="73" t="s">
        <v>200</v>
      </c>
      <c r="C37" s="72"/>
      <c r="D37" s="10"/>
      <c r="E37" s="10">
        <v>5</v>
      </c>
      <c r="F37" s="10">
        <v>0</v>
      </c>
      <c r="G37" s="7"/>
      <c r="H37" s="7"/>
      <c r="I37" s="8"/>
      <c r="J37" s="8"/>
      <c r="K37" s="8"/>
      <c r="L37" s="8"/>
    </row>
    <row r="38" spans="1:12" ht="12.75">
      <c r="A38" s="80" t="s">
        <v>201</v>
      </c>
      <c r="B38" s="73" t="s">
        <v>202</v>
      </c>
      <c r="C38" s="72"/>
      <c r="D38" s="10"/>
      <c r="E38" s="10">
        <v>50</v>
      </c>
      <c r="F38" s="10">
        <v>17</v>
      </c>
      <c r="G38" s="7">
        <v>4.64</v>
      </c>
      <c r="H38" s="7">
        <v>4.64</v>
      </c>
      <c r="I38" s="8"/>
      <c r="J38" s="8"/>
      <c r="K38" s="8"/>
      <c r="L38" s="8"/>
    </row>
    <row r="39" spans="1:12" ht="12.75">
      <c r="A39" s="80" t="s">
        <v>203</v>
      </c>
      <c r="B39" s="73" t="s">
        <v>204</v>
      </c>
      <c r="C39" s="72"/>
      <c r="D39" s="10"/>
      <c r="E39" s="10">
        <v>4</v>
      </c>
      <c r="F39" s="10">
        <v>1.5</v>
      </c>
      <c r="G39" s="7">
        <v>0.22</v>
      </c>
      <c r="H39" s="7">
        <v>0.22</v>
      </c>
      <c r="I39" s="8"/>
      <c r="J39" s="8"/>
      <c r="K39" s="8"/>
      <c r="L39" s="8"/>
    </row>
    <row r="40" spans="1:12" ht="12.75">
      <c r="A40" s="80" t="s">
        <v>205</v>
      </c>
      <c r="B40" s="73" t="s">
        <v>206</v>
      </c>
      <c r="C40" s="72"/>
      <c r="D40" s="10"/>
      <c r="E40" s="10">
        <v>34</v>
      </c>
      <c r="F40" s="10">
        <v>5</v>
      </c>
      <c r="G40" s="7"/>
      <c r="H40" s="7"/>
      <c r="I40" s="8"/>
      <c r="J40" s="8"/>
      <c r="K40" s="8"/>
      <c r="L40" s="8"/>
    </row>
    <row r="41" spans="1:12" ht="12.75">
      <c r="A41" s="80" t="s">
        <v>207</v>
      </c>
      <c r="B41" s="73" t="s">
        <v>208</v>
      </c>
      <c r="C41" s="72"/>
      <c r="D41" s="10"/>
      <c r="E41" s="10">
        <v>1</v>
      </c>
      <c r="F41" s="10">
        <v>0</v>
      </c>
      <c r="G41" s="7"/>
      <c r="H41" s="7"/>
      <c r="I41" s="8"/>
      <c r="J41" s="8"/>
      <c r="K41" s="8"/>
      <c r="L41" s="8"/>
    </row>
    <row r="42" spans="1:12" s="11" customFormat="1" ht="12.75">
      <c r="A42" s="80" t="s">
        <v>209</v>
      </c>
      <c r="B42" s="73" t="s">
        <v>210</v>
      </c>
      <c r="C42" s="72"/>
      <c r="D42" s="10"/>
      <c r="E42" s="10">
        <v>41</v>
      </c>
      <c r="F42" s="10">
        <v>11.5</v>
      </c>
      <c r="G42" s="10">
        <v>2.56</v>
      </c>
      <c r="H42" s="10">
        <v>2.56</v>
      </c>
      <c r="I42" s="8"/>
      <c r="J42" s="8"/>
      <c r="K42" s="8"/>
      <c r="L42" s="8"/>
    </row>
    <row r="43" spans="1:12" s="117" customFormat="1" ht="26.25">
      <c r="A43" s="70" t="s">
        <v>211</v>
      </c>
      <c r="B43" s="68" t="s">
        <v>212</v>
      </c>
      <c r="C43" s="75">
        <f aca="true" t="shared" si="19" ref="C43:H43">+C44+C73</f>
        <v>0</v>
      </c>
      <c r="D43" s="75">
        <f t="shared" si="19"/>
        <v>81910.53</v>
      </c>
      <c r="E43" s="75">
        <f t="shared" si="19"/>
        <v>57297.53</v>
      </c>
      <c r="F43" s="75">
        <f t="shared" si="19"/>
        <v>47250.53</v>
      </c>
      <c r="G43" s="75">
        <f t="shared" si="19"/>
        <v>16814.870000000003</v>
      </c>
      <c r="H43" s="75">
        <f t="shared" si="19"/>
        <v>16814.870000000003</v>
      </c>
      <c r="I43" s="8"/>
      <c r="J43" s="8"/>
      <c r="K43" s="8"/>
      <c r="L43" s="8"/>
    </row>
    <row r="44" spans="1:12" ht="25.5">
      <c r="A44" s="114"/>
      <c r="B44" s="76" t="s">
        <v>213</v>
      </c>
      <c r="C44" s="77"/>
      <c r="D44" s="10"/>
      <c r="E44" s="10">
        <v>21</v>
      </c>
      <c r="F44" s="10">
        <v>5</v>
      </c>
      <c r="G44" s="7">
        <v>0.02</v>
      </c>
      <c r="H44" s="7">
        <v>0.02</v>
      </c>
      <c r="I44" s="8"/>
      <c r="J44" s="8"/>
      <c r="K44" s="8"/>
      <c r="L44" s="8"/>
    </row>
    <row r="45" spans="1:12" s="11" customFormat="1" ht="26.25" customHeight="1">
      <c r="A45" s="80" t="s">
        <v>214</v>
      </c>
      <c r="B45" s="73" t="s">
        <v>215</v>
      </c>
      <c r="C45" s="72"/>
      <c r="D45" s="10"/>
      <c r="E45" s="10">
        <v>215</v>
      </c>
      <c r="F45" s="10">
        <v>65</v>
      </c>
      <c r="G45" s="10">
        <v>27.12</v>
      </c>
      <c r="H45" s="10">
        <v>27.12</v>
      </c>
      <c r="I45" s="8"/>
      <c r="J45" s="8"/>
      <c r="K45" s="8"/>
      <c r="L45" s="8"/>
    </row>
    <row r="46" spans="1:12" s="11" customFormat="1" ht="26.25" customHeight="1">
      <c r="A46" s="80"/>
      <c r="B46" s="73" t="s">
        <v>216</v>
      </c>
      <c r="C46" s="72"/>
      <c r="D46" s="10"/>
      <c r="E46" s="10"/>
      <c r="F46" s="10"/>
      <c r="G46" s="10"/>
      <c r="H46" s="10"/>
      <c r="I46" s="8"/>
      <c r="J46" s="8"/>
      <c r="K46" s="8"/>
      <c r="L46" s="8"/>
    </row>
    <row r="47" spans="1:12" s="11" customFormat="1" ht="14.25" customHeight="1">
      <c r="A47" s="70" t="s">
        <v>217</v>
      </c>
      <c r="B47" s="73" t="s">
        <v>218</v>
      </c>
      <c r="C47" s="72"/>
      <c r="D47" s="10"/>
      <c r="E47" s="10"/>
      <c r="F47" s="10"/>
      <c r="G47" s="10"/>
      <c r="H47" s="10"/>
      <c r="I47" s="8"/>
      <c r="J47" s="8"/>
      <c r="K47" s="8"/>
      <c r="L47" s="8"/>
    </row>
    <row r="48" spans="1:12" ht="12.75">
      <c r="A48" s="70" t="s">
        <v>219</v>
      </c>
      <c r="B48" s="68" t="s">
        <v>220</v>
      </c>
      <c r="C48" s="78">
        <f aca="true" t="shared" si="20" ref="C48:H48">+C49</f>
        <v>0</v>
      </c>
      <c r="D48" s="78">
        <f t="shared" si="20"/>
        <v>0</v>
      </c>
      <c r="E48" s="78">
        <f t="shared" si="20"/>
        <v>45</v>
      </c>
      <c r="F48" s="78">
        <f t="shared" si="20"/>
        <v>5</v>
      </c>
      <c r="G48" s="78">
        <f t="shared" si="20"/>
        <v>0</v>
      </c>
      <c r="H48" s="78">
        <f t="shared" si="20"/>
        <v>0</v>
      </c>
      <c r="I48" s="8"/>
      <c r="J48" s="8"/>
      <c r="K48" s="8"/>
      <c r="L48" s="8"/>
    </row>
    <row r="49" spans="1:12" s="11" customFormat="1" ht="12.75">
      <c r="A49" s="80" t="s">
        <v>221</v>
      </c>
      <c r="B49" s="73" t="s">
        <v>222</v>
      </c>
      <c r="C49" s="72"/>
      <c r="D49" s="10"/>
      <c r="E49" s="10">
        <v>45</v>
      </c>
      <c r="F49" s="10">
        <v>5</v>
      </c>
      <c r="G49" s="10"/>
      <c r="H49" s="10"/>
      <c r="I49" s="8"/>
      <c r="J49" s="8"/>
      <c r="K49" s="8"/>
      <c r="L49" s="8"/>
    </row>
    <row r="50" spans="1:12" ht="12.75">
      <c r="A50" s="70" t="s">
        <v>223</v>
      </c>
      <c r="B50" s="68" t="s">
        <v>224</v>
      </c>
      <c r="C50" s="69">
        <f aca="true" t="shared" si="21" ref="C50:H50">+C51+C52</f>
        <v>0</v>
      </c>
      <c r="D50" s="69">
        <f t="shared" si="21"/>
        <v>0</v>
      </c>
      <c r="E50" s="69">
        <f t="shared" si="21"/>
        <v>11</v>
      </c>
      <c r="F50" s="69">
        <f t="shared" si="21"/>
        <v>3</v>
      </c>
      <c r="G50" s="69">
        <f t="shared" si="21"/>
        <v>1.04</v>
      </c>
      <c r="H50" s="69">
        <f t="shared" si="21"/>
        <v>1.04</v>
      </c>
      <c r="I50" s="8"/>
      <c r="J50" s="8"/>
      <c r="K50" s="8"/>
      <c r="L50" s="8"/>
    </row>
    <row r="51" spans="1:12" ht="12.75">
      <c r="A51" s="70" t="s">
        <v>225</v>
      </c>
      <c r="B51" s="73" t="s">
        <v>226</v>
      </c>
      <c r="C51" s="72"/>
      <c r="D51" s="10"/>
      <c r="E51" s="10">
        <v>11</v>
      </c>
      <c r="F51" s="10">
        <v>3</v>
      </c>
      <c r="G51" s="7">
        <v>1.04</v>
      </c>
      <c r="H51" s="7">
        <v>1.04</v>
      </c>
      <c r="I51" s="8"/>
      <c r="J51" s="8"/>
      <c r="K51" s="8"/>
      <c r="L51" s="8"/>
    </row>
    <row r="52" spans="1:12" ht="12.75">
      <c r="A52" s="70" t="s">
        <v>227</v>
      </c>
      <c r="B52" s="73" t="s">
        <v>228</v>
      </c>
      <c r="C52" s="72"/>
      <c r="D52" s="10"/>
      <c r="E52" s="10"/>
      <c r="F52" s="10"/>
      <c r="G52" s="7"/>
      <c r="H52" s="7"/>
      <c r="I52" s="8"/>
      <c r="J52" s="8"/>
      <c r="K52" s="8"/>
      <c r="L52" s="8"/>
    </row>
    <row r="53" spans="1:12" ht="12.75">
      <c r="A53" s="80" t="s">
        <v>229</v>
      </c>
      <c r="B53" s="73" t="s">
        <v>230</v>
      </c>
      <c r="C53" s="72"/>
      <c r="D53" s="10"/>
      <c r="E53" s="10">
        <v>6</v>
      </c>
      <c r="F53" s="10">
        <v>1</v>
      </c>
      <c r="G53" s="7"/>
      <c r="H53" s="7"/>
      <c r="I53" s="8"/>
      <c r="J53" s="8"/>
      <c r="K53" s="8"/>
      <c r="L53" s="8"/>
    </row>
    <row r="54" spans="1:12" ht="12.75">
      <c r="A54" s="80" t="s">
        <v>231</v>
      </c>
      <c r="B54" s="71" t="s">
        <v>232</v>
      </c>
      <c r="C54" s="72"/>
      <c r="D54" s="10"/>
      <c r="E54" s="10"/>
      <c r="F54" s="10"/>
      <c r="G54" s="7"/>
      <c r="H54" s="7"/>
      <c r="I54" s="8"/>
      <c r="J54" s="8"/>
      <c r="K54" s="8"/>
      <c r="L54" s="8"/>
    </row>
    <row r="55" spans="1:12" ht="12.75">
      <c r="A55" s="80" t="s">
        <v>233</v>
      </c>
      <c r="B55" s="73" t="s">
        <v>234</v>
      </c>
      <c r="C55" s="72"/>
      <c r="D55" s="10"/>
      <c r="E55" s="10"/>
      <c r="F55" s="10"/>
      <c r="G55" s="7"/>
      <c r="H55" s="7"/>
      <c r="I55" s="8"/>
      <c r="J55" s="8"/>
      <c r="K55" s="8"/>
      <c r="L55" s="8"/>
    </row>
    <row r="56" spans="1:12" s="11" customFormat="1" ht="12.75">
      <c r="A56" s="80" t="s">
        <v>235</v>
      </c>
      <c r="B56" s="73" t="s">
        <v>236</v>
      </c>
      <c r="C56" s="72"/>
      <c r="D56" s="10"/>
      <c r="E56" s="10"/>
      <c r="F56" s="10"/>
      <c r="G56" s="10"/>
      <c r="H56" s="10"/>
      <c r="I56" s="8"/>
      <c r="J56" s="8"/>
      <c r="K56" s="8"/>
      <c r="L56" s="8"/>
    </row>
    <row r="57" spans="1:12" ht="12.75">
      <c r="A57" s="70" t="s">
        <v>237</v>
      </c>
      <c r="B57" s="68" t="s">
        <v>238</v>
      </c>
      <c r="C57" s="78">
        <f aca="true" t="shared" si="22" ref="C57:H57">+C58+C59</f>
        <v>0</v>
      </c>
      <c r="D57" s="78">
        <f t="shared" si="22"/>
        <v>0</v>
      </c>
      <c r="E57" s="78">
        <f t="shared" si="22"/>
        <v>29</v>
      </c>
      <c r="F57" s="78">
        <f t="shared" si="22"/>
        <v>5</v>
      </c>
      <c r="G57" s="78">
        <f t="shared" si="22"/>
        <v>0.03</v>
      </c>
      <c r="H57" s="78">
        <f t="shared" si="22"/>
        <v>0.03</v>
      </c>
      <c r="I57" s="8"/>
      <c r="J57" s="8"/>
      <c r="K57" s="8"/>
      <c r="L57" s="8"/>
    </row>
    <row r="58" spans="1:12" ht="13.5" customHeight="1">
      <c r="A58" s="80" t="s">
        <v>239</v>
      </c>
      <c r="B58" s="73" t="s">
        <v>240</v>
      </c>
      <c r="C58" s="72"/>
      <c r="D58" s="10"/>
      <c r="E58" s="10">
        <v>12</v>
      </c>
      <c r="F58" s="10">
        <v>2</v>
      </c>
      <c r="G58" s="7"/>
      <c r="H58" s="7"/>
      <c r="I58" s="8"/>
      <c r="J58" s="8"/>
      <c r="K58" s="8"/>
      <c r="L58" s="8"/>
    </row>
    <row r="59" spans="1:12" s="11" customFormat="1" ht="12.75">
      <c r="A59" s="80" t="s">
        <v>241</v>
      </c>
      <c r="B59" s="73" t="s">
        <v>242</v>
      </c>
      <c r="C59" s="72"/>
      <c r="D59" s="10"/>
      <c r="E59" s="10">
        <v>17</v>
      </c>
      <c r="F59" s="10">
        <v>3</v>
      </c>
      <c r="G59" s="79">
        <v>0.03</v>
      </c>
      <c r="H59" s="79">
        <v>0.03</v>
      </c>
      <c r="I59" s="8"/>
      <c r="J59" s="8"/>
      <c r="K59" s="8"/>
      <c r="L59" s="8"/>
    </row>
    <row r="60" spans="1:12" s="11" customFormat="1" ht="12.75">
      <c r="A60" s="70" t="s">
        <v>243</v>
      </c>
      <c r="B60" s="68" t="s">
        <v>157</v>
      </c>
      <c r="C60" s="67">
        <f>+C61</f>
        <v>0</v>
      </c>
      <c r="D60" s="67">
        <f aca="true" t="shared" si="23" ref="D60:H61">+D61</f>
        <v>0</v>
      </c>
      <c r="E60" s="67">
        <f t="shared" si="23"/>
        <v>0</v>
      </c>
      <c r="F60" s="67">
        <f t="shared" si="23"/>
        <v>0</v>
      </c>
      <c r="G60" s="67">
        <f t="shared" si="23"/>
        <v>0</v>
      </c>
      <c r="H60" s="67">
        <f t="shared" si="23"/>
        <v>0</v>
      </c>
      <c r="I60" s="8"/>
      <c r="J60" s="8"/>
      <c r="K60" s="8"/>
      <c r="L60" s="8"/>
    </row>
    <row r="61" spans="1:12" ht="12.75">
      <c r="A61" s="80" t="s">
        <v>244</v>
      </c>
      <c r="B61" s="68" t="s">
        <v>245</v>
      </c>
      <c r="C61" s="67">
        <f>+C62</f>
        <v>0</v>
      </c>
      <c r="D61" s="67">
        <f t="shared" si="23"/>
        <v>0</v>
      </c>
      <c r="E61" s="67">
        <f t="shared" si="23"/>
        <v>0</v>
      </c>
      <c r="F61" s="67">
        <f t="shared" si="23"/>
        <v>0</v>
      </c>
      <c r="G61" s="67">
        <f t="shared" si="23"/>
        <v>0</v>
      </c>
      <c r="H61" s="67">
        <f t="shared" si="23"/>
        <v>0</v>
      </c>
      <c r="I61" s="8"/>
      <c r="J61" s="8"/>
      <c r="K61" s="8"/>
      <c r="L61" s="8"/>
    </row>
    <row r="62" spans="1:12" s="11" customFormat="1" ht="12.75">
      <c r="A62" s="80" t="s">
        <v>246</v>
      </c>
      <c r="B62" s="73" t="s">
        <v>247</v>
      </c>
      <c r="C62" s="72"/>
      <c r="D62" s="10"/>
      <c r="E62" s="10"/>
      <c r="F62" s="10"/>
      <c r="G62" s="10"/>
      <c r="H62" s="10"/>
      <c r="I62" s="8"/>
      <c r="J62" s="8"/>
      <c r="K62" s="8"/>
      <c r="L62" s="8"/>
    </row>
    <row r="63" spans="1:12" s="11" customFormat="1" ht="12.75">
      <c r="A63" s="70" t="s">
        <v>248</v>
      </c>
      <c r="B63" s="68" t="s">
        <v>161</v>
      </c>
      <c r="C63" s="69">
        <f aca="true" t="shared" si="24" ref="C63:H63">+C64</f>
        <v>0</v>
      </c>
      <c r="D63" s="69">
        <f t="shared" si="24"/>
        <v>0</v>
      </c>
      <c r="E63" s="69">
        <f t="shared" si="24"/>
        <v>0</v>
      </c>
      <c r="F63" s="69">
        <f t="shared" si="24"/>
        <v>0</v>
      </c>
      <c r="G63" s="69">
        <f t="shared" si="24"/>
        <v>0</v>
      </c>
      <c r="H63" s="69">
        <f t="shared" si="24"/>
        <v>0</v>
      </c>
      <c r="I63" s="8"/>
      <c r="J63" s="8"/>
      <c r="K63" s="8"/>
      <c r="L63" s="8"/>
    </row>
    <row r="64" spans="1:12" s="11" customFormat="1" ht="12.75">
      <c r="A64" s="70" t="s">
        <v>249</v>
      </c>
      <c r="B64" s="68" t="s">
        <v>163</v>
      </c>
      <c r="C64" s="69">
        <f aca="true" t="shared" si="25" ref="C64:H64">+C65+C70</f>
        <v>0</v>
      </c>
      <c r="D64" s="69">
        <f t="shared" si="25"/>
        <v>0</v>
      </c>
      <c r="E64" s="69">
        <f t="shared" si="25"/>
        <v>0</v>
      </c>
      <c r="F64" s="69">
        <f t="shared" si="25"/>
        <v>0</v>
      </c>
      <c r="G64" s="69">
        <f t="shared" si="25"/>
        <v>0</v>
      </c>
      <c r="H64" s="69">
        <f t="shared" si="25"/>
        <v>0</v>
      </c>
      <c r="I64" s="8"/>
      <c r="J64" s="8"/>
      <c r="K64" s="8"/>
      <c r="L64" s="8"/>
    </row>
    <row r="65" spans="1:12" s="11" customFormat="1" ht="12.75">
      <c r="A65" s="70" t="s">
        <v>250</v>
      </c>
      <c r="B65" s="68" t="s">
        <v>251</v>
      </c>
      <c r="C65" s="69">
        <f aca="true" t="shared" si="26" ref="C65:H65">+C67+C69+C68+C66</f>
        <v>0</v>
      </c>
      <c r="D65" s="69">
        <f t="shared" si="26"/>
        <v>0</v>
      </c>
      <c r="E65" s="69">
        <f t="shared" si="26"/>
        <v>0</v>
      </c>
      <c r="F65" s="69">
        <f t="shared" si="26"/>
        <v>0</v>
      </c>
      <c r="G65" s="69">
        <f t="shared" si="26"/>
        <v>0</v>
      </c>
      <c r="H65" s="69">
        <f t="shared" si="26"/>
        <v>0</v>
      </c>
      <c r="I65" s="8"/>
      <c r="J65" s="8"/>
      <c r="K65" s="8"/>
      <c r="L65" s="8"/>
    </row>
    <row r="66" spans="1:12" ht="12.75">
      <c r="A66" s="70"/>
      <c r="B66" s="81" t="s">
        <v>252</v>
      </c>
      <c r="C66" s="69"/>
      <c r="D66" s="10"/>
      <c r="E66" s="10"/>
      <c r="F66" s="10"/>
      <c r="G66" s="7"/>
      <c r="H66" s="7"/>
      <c r="I66" s="8"/>
      <c r="J66" s="8"/>
      <c r="K66" s="8"/>
      <c r="L66" s="8"/>
    </row>
    <row r="67" spans="1:12" ht="12.75">
      <c r="A67" s="80" t="s">
        <v>253</v>
      </c>
      <c r="B67" s="73" t="s">
        <v>254</v>
      </c>
      <c r="C67" s="72"/>
      <c r="D67" s="10"/>
      <c r="E67" s="10"/>
      <c r="F67" s="10"/>
      <c r="G67" s="7"/>
      <c r="H67" s="7"/>
      <c r="I67" s="8"/>
      <c r="J67" s="8"/>
      <c r="K67" s="8"/>
      <c r="L67" s="8"/>
    </row>
    <row r="68" spans="1:12" ht="12.75" hidden="1">
      <c r="A68" s="80" t="s">
        <v>255</v>
      </c>
      <c r="B68" s="71" t="s">
        <v>256</v>
      </c>
      <c r="C68" s="72"/>
      <c r="D68" s="10"/>
      <c r="E68" s="10"/>
      <c r="F68" s="10"/>
      <c r="G68" s="7"/>
      <c r="H68" s="7"/>
      <c r="I68" s="8"/>
      <c r="J68" s="8"/>
      <c r="K68" s="8"/>
      <c r="L68" s="8"/>
    </row>
    <row r="69" spans="1:12" ht="12.75">
      <c r="A69" s="80" t="s">
        <v>257</v>
      </c>
      <c r="B69" s="73" t="s">
        <v>258</v>
      </c>
      <c r="C69" s="72"/>
      <c r="D69" s="10"/>
      <c r="E69" s="10"/>
      <c r="F69" s="10"/>
      <c r="G69" s="7"/>
      <c r="H69" s="7"/>
      <c r="I69" s="8"/>
      <c r="J69" s="8"/>
      <c r="K69" s="8"/>
      <c r="L69" s="8"/>
    </row>
    <row r="70" spans="1:12" ht="12.75" hidden="1">
      <c r="A70" s="115"/>
      <c r="B70" s="71" t="s">
        <v>259</v>
      </c>
      <c r="C70" s="72"/>
      <c r="D70" s="10"/>
      <c r="E70" s="10"/>
      <c r="F70" s="10"/>
      <c r="G70" s="7"/>
      <c r="H70" s="7"/>
      <c r="I70" s="8"/>
      <c r="J70" s="8"/>
      <c r="K70" s="8"/>
      <c r="L70" s="8"/>
    </row>
    <row r="71" spans="1:12" ht="12.75">
      <c r="A71" s="80" t="s">
        <v>171</v>
      </c>
      <c r="B71" s="68" t="s">
        <v>260</v>
      </c>
      <c r="C71" s="72"/>
      <c r="D71" s="10"/>
      <c r="E71" s="10"/>
      <c r="F71" s="10"/>
      <c r="G71" s="7"/>
      <c r="H71" s="7"/>
      <c r="I71" s="8"/>
      <c r="J71" s="8"/>
      <c r="K71" s="8"/>
      <c r="L71" s="8"/>
    </row>
    <row r="72" spans="1:12" s="117" customFormat="1" ht="11.25" customHeight="1">
      <c r="A72" s="80" t="s">
        <v>261</v>
      </c>
      <c r="B72" s="68" t="s">
        <v>262</v>
      </c>
      <c r="C72" s="67">
        <f aca="true" t="shared" si="27" ref="C72:H72">+C34-C73+C21+C63</f>
        <v>0</v>
      </c>
      <c r="D72" s="67">
        <f t="shared" si="27"/>
        <v>0</v>
      </c>
      <c r="E72" s="67">
        <f t="shared" si="27"/>
        <v>2731.38</v>
      </c>
      <c r="F72" s="67">
        <f t="shared" si="27"/>
        <v>699.8499999999999</v>
      </c>
      <c r="G72" s="67">
        <f t="shared" si="27"/>
        <v>222.38999999999737</v>
      </c>
      <c r="H72" s="67">
        <f t="shared" si="27"/>
        <v>222.38999999999737</v>
      </c>
      <c r="I72" s="8"/>
      <c r="J72" s="8"/>
      <c r="K72" s="8"/>
      <c r="L72" s="8"/>
    </row>
    <row r="73" spans="1:12" s="117" customFormat="1" ht="15">
      <c r="A73" s="80"/>
      <c r="B73" s="76" t="s">
        <v>263</v>
      </c>
      <c r="C73" s="82">
        <f aca="true" t="shared" si="28" ref="C73:H73">+C74+C107+C126+C127+C141+C142</f>
        <v>0</v>
      </c>
      <c r="D73" s="82">
        <f t="shared" si="28"/>
        <v>81910.53</v>
      </c>
      <c r="E73" s="82">
        <f t="shared" si="28"/>
        <v>57276.53</v>
      </c>
      <c r="F73" s="82">
        <f t="shared" si="28"/>
        <v>47245.53</v>
      </c>
      <c r="G73" s="82">
        <f t="shared" si="28"/>
        <v>16814.850000000002</v>
      </c>
      <c r="H73" s="82">
        <f t="shared" si="28"/>
        <v>16814.850000000002</v>
      </c>
      <c r="I73" s="8"/>
      <c r="J73" s="8"/>
      <c r="K73" s="8"/>
      <c r="L73" s="8"/>
    </row>
    <row r="74" spans="1:12" s="117" customFormat="1" ht="25.5">
      <c r="A74" s="70" t="s">
        <v>264</v>
      </c>
      <c r="B74" s="68" t="s">
        <v>265</v>
      </c>
      <c r="C74" s="69">
        <f aca="true" t="shared" si="29" ref="C74:H74">+C75+C79+C90+C105+C106</f>
        <v>0</v>
      </c>
      <c r="D74" s="69">
        <f t="shared" si="29"/>
        <v>50612.53</v>
      </c>
      <c r="E74" s="69">
        <f t="shared" si="29"/>
        <v>25658.53</v>
      </c>
      <c r="F74" s="69">
        <f t="shared" si="29"/>
        <v>15627.529999999999</v>
      </c>
      <c r="G74" s="69">
        <f t="shared" si="29"/>
        <v>6934.84</v>
      </c>
      <c r="H74" s="69">
        <f t="shared" si="29"/>
        <v>6934.84</v>
      </c>
      <c r="I74" s="8"/>
      <c r="J74" s="8"/>
      <c r="K74" s="8"/>
      <c r="L74" s="8"/>
    </row>
    <row r="75" spans="1:12" s="117" customFormat="1" ht="12.75">
      <c r="A75" s="80" t="s">
        <v>266</v>
      </c>
      <c r="B75" s="68" t="s">
        <v>267</v>
      </c>
      <c r="C75" s="67">
        <f aca="true" t="shared" si="30" ref="C75:H75">+C76+C77+C78</f>
        <v>0</v>
      </c>
      <c r="D75" s="67">
        <f t="shared" si="30"/>
        <v>12909</v>
      </c>
      <c r="E75" s="67">
        <f t="shared" si="30"/>
        <v>7182</v>
      </c>
      <c r="F75" s="67">
        <f t="shared" si="30"/>
        <v>7182</v>
      </c>
      <c r="G75" s="67">
        <f t="shared" si="30"/>
        <v>3466.74</v>
      </c>
      <c r="H75" s="67">
        <f t="shared" si="30"/>
        <v>3466.74</v>
      </c>
      <c r="I75" s="8"/>
      <c r="J75" s="8"/>
      <c r="K75" s="8"/>
      <c r="L75" s="8"/>
    </row>
    <row r="76" spans="1:12" s="117" customFormat="1" ht="12.75">
      <c r="A76" s="80"/>
      <c r="B76" s="71" t="s">
        <v>268</v>
      </c>
      <c r="C76" s="72"/>
      <c r="D76" s="10">
        <v>12657</v>
      </c>
      <c r="E76" s="10">
        <v>7041</v>
      </c>
      <c r="F76" s="10">
        <v>7041</v>
      </c>
      <c r="G76" s="7">
        <v>3409.74</v>
      </c>
      <c r="H76" s="7">
        <v>3409.74</v>
      </c>
      <c r="I76" s="8"/>
      <c r="J76" s="8"/>
      <c r="K76" s="8"/>
      <c r="L76" s="8"/>
    </row>
    <row r="77" spans="1:12" ht="12.75">
      <c r="A77" s="80"/>
      <c r="B77" s="71" t="s">
        <v>269</v>
      </c>
      <c r="C77" s="72"/>
      <c r="D77" s="10"/>
      <c r="E77" s="10"/>
      <c r="F77" s="10"/>
      <c r="G77" s="7"/>
      <c r="H77" s="7"/>
      <c r="I77" s="8"/>
      <c r="J77" s="8"/>
      <c r="K77" s="8"/>
      <c r="L77" s="8"/>
    </row>
    <row r="78" spans="1:12" ht="51">
      <c r="A78" s="80"/>
      <c r="B78" s="71" t="s">
        <v>270</v>
      </c>
      <c r="C78" s="72"/>
      <c r="D78" s="10">
        <v>252</v>
      </c>
      <c r="E78" s="10">
        <v>141</v>
      </c>
      <c r="F78" s="10">
        <v>141</v>
      </c>
      <c r="G78" s="7">
        <v>57</v>
      </c>
      <c r="H78" s="7">
        <v>57</v>
      </c>
      <c r="I78" s="8"/>
      <c r="J78" s="8"/>
      <c r="K78" s="8"/>
      <c r="L78" s="8"/>
    </row>
    <row r="79" spans="1:12" ht="38.25">
      <c r="A79" s="80" t="s">
        <v>271</v>
      </c>
      <c r="B79" s="68" t="s">
        <v>272</v>
      </c>
      <c r="C79" s="72">
        <f aca="true" t="shared" si="31" ref="C79:H79">C80+C81+C82+C83+C84+C85+C86+C89</f>
        <v>0</v>
      </c>
      <c r="D79" s="72">
        <f t="shared" si="31"/>
        <v>21860.300000000003</v>
      </c>
      <c r="E79" s="72">
        <f t="shared" si="31"/>
        <v>3681.7799999999997</v>
      </c>
      <c r="F79" s="72">
        <f t="shared" si="31"/>
        <v>3681.7799999999997</v>
      </c>
      <c r="G79" s="72">
        <f t="shared" si="31"/>
        <v>1840.85</v>
      </c>
      <c r="H79" s="72">
        <f t="shared" si="31"/>
        <v>1840.85</v>
      </c>
      <c r="I79" s="8"/>
      <c r="J79" s="8"/>
      <c r="K79" s="8"/>
      <c r="L79" s="8"/>
    </row>
    <row r="80" spans="1:12" s="11" customFormat="1" ht="12.75">
      <c r="A80" s="80"/>
      <c r="B80" s="88" t="s">
        <v>273</v>
      </c>
      <c r="C80" s="72"/>
      <c r="D80" s="98">
        <v>35.03</v>
      </c>
      <c r="E80" s="98">
        <v>3.38</v>
      </c>
      <c r="F80" s="10">
        <v>3.38</v>
      </c>
      <c r="G80" s="10">
        <v>1.68</v>
      </c>
      <c r="H80" s="10">
        <v>1.68</v>
      </c>
      <c r="I80" s="8"/>
      <c r="J80" s="8"/>
      <c r="K80" s="8"/>
      <c r="L80" s="8"/>
    </row>
    <row r="81" spans="1:12" ht="25.5">
      <c r="A81" s="80"/>
      <c r="B81" s="88" t="s">
        <v>274</v>
      </c>
      <c r="C81" s="72"/>
      <c r="D81" s="98"/>
      <c r="E81" s="98"/>
      <c r="F81" s="10"/>
      <c r="G81" s="7"/>
      <c r="H81" s="7"/>
      <c r="I81" s="8"/>
      <c r="J81" s="8"/>
      <c r="K81" s="8"/>
      <c r="L81" s="8"/>
    </row>
    <row r="82" spans="1:12" ht="25.5">
      <c r="A82" s="80"/>
      <c r="B82" s="88" t="s">
        <v>275</v>
      </c>
      <c r="C82" s="72"/>
      <c r="D82" s="98">
        <v>1334.5</v>
      </c>
      <c r="E82" s="98">
        <v>109.64</v>
      </c>
      <c r="F82" s="10">
        <v>109.64</v>
      </c>
      <c r="G82" s="7">
        <v>54.81</v>
      </c>
      <c r="H82" s="7">
        <v>54.81</v>
      </c>
      <c r="I82" s="8"/>
      <c r="J82" s="8"/>
      <c r="K82" s="8"/>
      <c r="L82" s="8"/>
    </row>
    <row r="83" spans="1:12" ht="12.75">
      <c r="A83" s="80"/>
      <c r="B83" s="88" t="s">
        <v>276</v>
      </c>
      <c r="C83" s="72"/>
      <c r="D83" s="98">
        <v>8965.8</v>
      </c>
      <c r="E83" s="98">
        <v>1695.1</v>
      </c>
      <c r="F83" s="10">
        <v>1695.1</v>
      </c>
      <c r="G83" s="7">
        <v>847.54</v>
      </c>
      <c r="H83" s="7">
        <v>847.54</v>
      </c>
      <c r="I83" s="8"/>
      <c r="J83" s="8"/>
      <c r="K83" s="8"/>
      <c r="L83" s="8"/>
    </row>
    <row r="84" spans="1:12" ht="12.75">
      <c r="A84" s="80"/>
      <c r="B84" s="92" t="s">
        <v>277</v>
      </c>
      <c r="C84" s="72"/>
      <c r="D84" s="99"/>
      <c r="E84" s="99"/>
      <c r="F84" s="10"/>
      <c r="G84" s="7"/>
      <c r="H84" s="7"/>
      <c r="I84" s="8"/>
      <c r="J84" s="8"/>
      <c r="K84" s="8"/>
      <c r="L84" s="8"/>
    </row>
    <row r="85" spans="1:12" ht="25.5">
      <c r="A85" s="80"/>
      <c r="B85" s="88" t="s">
        <v>278</v>
      </c>
      <c r="C85" s="72"/>
      <c r="D85" s="98">
        <v>296.52</v>
      </c>
      <c r="E85" s="98">
        <v>35.42</v>
      </c>
      <c r="F85" s="10">
        <v>35.42</v>
      </c>
      <c r="G85" s="7">
        <v>17.71</v>
      </c>
      <c r="H85" s="7">
        <v>17.71</v>
      </c>
      <c r="I85" s="8"/>
      <c r="J85" s="8"/>
      <c r="K85" s="8"/>
      <c r="L85" s="8"/>
    </row>
    <row r="86" spans="1:12" ht="12.75">
      <c r="A86" s="80"/>
      <c r="B86" s="88" t="s">
        <v>356</v>
      </c>
      <c r="C86" s="72">
        <f aca="true" t="shared" si="32" ref="C86:H86">C87+C88</f>
        <v>0</v>
      </c>
      <c r="D86" s="72">
        <f t="shared" si="32"/>
        <v>11228.45</v>
      </c>
      <c r="E86" s="72">
        <f t="shared" si="32"/>
        <v>1838.24</v>
      </c>
      <c r="F86" s="72">
        <f t="shared" si="32"/>
        <v>1838.24</v>
      </c>
      <c r="G86" s="72">
        <f t="shared" si="32"/>
        <v>919.11</v>
      </c>
      <c r="H86" s="72">
        <f t="shared" si="32"/>
        <v>919.11</v>
      </c>
      <c r="I86" s="8"/>
      <c r="J86" s="8"/>
      <c r="K86" s="8"/>
      <c r="L86" s="8"/>
    </row>
    <row r="87" spans="1:12" ht="12.75">
      <c r="A87" s="80"/>
      <c r="B87" s="88" t="s">
        <v>357</v>
      </c>
      <c r="C87" s="72"/>
      <c r="D87" s="98">
        <v>11048.27</v>
      </c>
      <c r="E87" s="98">
        <v>1838.24</v>
      </c>
      <c r="F87" s="10">
        <v>1838.24</v>
      </c>
      <c r="G87" s="7">
        <v>919.11</v>
      </c>
      <c r="H87" s="7">
        <v>919.11</v>
      </c>
      <c r="I87" s="8"/>
      <c r="J87" s="8"/>
      <c r="K87" s="8"/>
      <c r="L87" s="8"/>
    </row>
    <row r="88" spans="1:12" ht="12.75">
      <c r="A88" s="80"/>
      <c r="B88" s="93" t="s">
        <v>358</v>
      </c>
      <c r="C88" s="72"/>
      <c r="D88" s="118">
        <v>180.18</v>
      </c>
      <c r="E88" s="118">
        <v>0</v>
      </c>
      <c r="F88" s="10"/>
      <c r="G88" s="7"/>
      <c r="H88" s="7"/>
      <c r="I88" s="8"/>
      <c r="J88" s="8"/>
      <c r="K88" s="8"/>
      <c r="L88" s="8"/>
    </row>
    <row r="89" spans="1:12" ht="12.75">
      <c r="A89" s="80"/>
      <c r="B89" s="93" t="s">
        <v>279</v>
      </c>
      <c r="C89" s="72"/>
      <c r="D89" s="100"/>
      <c r="E89" s="100"/>
      <c r="F89" s="10"/>
      <c r="G89" s="7"/>
      <c r="H89" s="7"/>
      <c r="I89" s="8"/>
      <c r="J89" s="8"/>
      <c r="K89" s="8"/>
      <c r="L89" s="8"/>
    </row>
    <row r="90" spans="1:12" ht="25.5">
      <c r="A90" s="80" t="s">
        <v>280</v>
      </c>
      <c r="B90" s="68" t="s">
        <v>281</v>
      </c>
      <c r="C90" s="72">
        <f aca="true" t="shared" si="33" ref="C90:H90">C91+C92+C93+C94+C95+C96+C97+C98+C99+C100</f>
        <v>0</v>
      </c>
      <c r="D90" s="72">
        <f t="shared" si="33"/>
        <v>1123.52</v>
      </c>
      <c r="E90" s="72">
        <f t="shared" si="33"/>
        <v>215.04</v>
      </c>
      <c r="F90" s="72">
        <f t="shared" si="33"/>
        <v>215.04</v>
      </c>
      <c r="G90" s="72">
        <f t="shared" si="33"/>
        <v>107.52</v>
      </c>
      <c r="H90" s="72">
        <f t="shared" si="33"/>
        <v>107.52</v>
      </c>
      <c r="I90" s="8"/>
      <c r="J90" s="8"/>
      <c r="K90" s="8"/>
      <c r="L90" s="8"/>
    </row>
    <row r="91" spans="1:12" ht="12.75">
      <c r="A91" s="80"/>
      <c r="B91" s="88" t="s">
        <v>276</v>
      </c>
      <c r="C91" s="72"/>
      <c r="D91" s="98">
        <v>1071.82</v>
      </c>
      <c r="E91" s="98">
        <v>190.92</v>
      </c>
      <c r="F91" s="10">
        <v>190.92</v>
      </c>
      <c r="G91" s="7">
        <v>95.46</v>
      </c>
      <c r="H91" s="7">
        <v>95.46</v>
      </c>
      <c r="I91" s="8"/>
      <c r="J91" s="8"/>
      <c r="K91" s="8"/>
      <c r="L91" s="8"/>
    </row>
    <row r="92" spans="1:12" ht="25.5">
      <c r="A92" s="80"/>
      <c r="B92" s="94" t="s">
        <v>282</v>
      </c>
      <c r="C92" s="72"/>
      <c r="D92" s="101"/>
      <c r="E92" s="101"/>
      <c r="F92" s="10"/>
      <c r="G92" s="7"/>
      <c r="H92" s="7"/>
      <c r="I92" s="8"/>
      <c r="J92" s="8"/>
      <c r="K92" s="8"/>
      <c r="L92" s="8"/>
    </row>
    <row r="93" spans="1:12" ht="12.75">
      <c r="A93" s="80"/>
      <c r="B93" s="95" t="s">
        <v>283</v>
      </c>
      <c r="C93" s="72"/>
      <c r="D93" s="102">
        <v>51.7</v>
      </c>
      <c r="E93" s="102">
        <v>24.12</v>
      </c>
      <c r="F93" s="10">
        <v>24.12</v>
      </c>
      <c r="G93" s="7">
        <v>12.06</v>
      </c>
      <c r="H93" s="7">
        <v>12.06</v>
      </c>
      <c r="I93" s="8"/>
      <c r="J93" s="8"/>
      <c r="K93" s="8"/>
      <c r="L93" s="8"/>
    </row>
    <row r="94" spans="1:12" ht="25.5">
      <c r="A94" s="80"/>
      <c r="B94" s="95" t="s">
        <v>284</v>
      </c>
      <c r="C94" s="72"/>
      <c r="D94" s="102"/>
      <c r="E94" s="102"/>
      <c r="F94" s="10"/>
      <c r="G94" s="7"/>
      <c r="H94" s="7"/>
      <c r="I94" s="8"/>
      <c r="J94" s="8"/>
      <c r="K94" s="8"/>
      <c r="L94" s="8"/>
    </row>
    <row r="95" spans="1:255" s="11" customFormat="1" ht="25.5">
      <c r="A95" s="80"/>
      <c r="B95" s="95" t="s">
        <v>285</v>
      </c>
      <c r="C95" s="72"/>
      <c r="D95" s="102"/>
      <c r="E95" s="102"/>
      <c r="F95" s="10"/>
      <c r="G95" s="7"/>
      <c r="H95" s="7"/>
      <c r="I95" s="8"/>
      <c r="J95" s="8"/>
      <c r="K95" s="8"/>
      <c r="L95" s="8"/>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c r="FQ95" s="20"/>
      <c r="FR95" s="20"/>
      <c r="FS95" s="20"/>
      <c r="FT95" s="20"/>
      <c r="FU95" s="20"/>
      <c r="FV95" s="20"/>
      <c r="FW95" s="20"/>
      <c r="FX95" s="20"/>
      <c r="FY95" s="20"/>
      <c r="FZ95" s="20"/>
      <c r="GA95" s="20"/>
      <c r="GB95" s="20"/>
      <c r="GC95" s="20"/>
      <c r="GD95" s="20"/>
      <c r="GE95" s="20"/>
      <c r="GF95" s="20"/>
      <c r="GG95" s="20"/>
      <c r="GH95" s="20"/>
      <c r="GI95" s="20"/>
      <c r="GJ95" s="20"/>
      <c r="GK95" s="20"/>
      <c r="GL95" s="20"/>
      <c r="GM95" s="20"/>
      <c r="GN95" s="20"/>
      <c r="GO95" s="20"/>
      <c r="GP95" s="20"/>
      <c r="GQ95" s="20"/>
      <c r="GR95" s="20"/>
      <c r="GS95" s="20"/>
      <c r="GT95" s="20"/>
      <c r="GU95" s="20"/>
      <c r="GV95" s="20"/>
      <c r="GW95" s="20"/>
      <c r="GX95" s="20"/>
      <c r="GY95" s="20"/>
      <c r="GZ95" s="20"/>
      <c r="HA95" s="20"/>
      <c r="HB95" s="20"/>
      <c r="HC95" s="20"/>
      <c r="HD95" s="20"/>
      <c r="HE95" s="20"/>
      <c r="HF95" s="20"/>
      <c r="HG95" s="20"/>
      <c r="HH95" s="20"/>
      <c r="HI95" s="20"/>
      <c r="HJ95" s="20"/>
      <c r="HK95" s="20"/>
      <c r="HL95" s="20"/>
      <c r="HM95" s="20"/>
      <c r="HN95" s="20"/>
      <c r="HO95" s="20"/>
      <c r="HP95" s="20"/>
      <c r="HQ95" s="20"/>
      <c r="HR95" s="20"/>
      <c r="HS95" s="20"/>
      <c r="HT95" s="20"/>
      <c r="HU95" s="20"/>
      <c r="HV95" s="20"/>
      <c r="HW95" s="20"/>
      <c r="HX95" s="20"/>
      <c r="HY95" s="20"/>
      <c r="HZ95" s="20"/>
      <c r="IA95" s="20"/>
      <c r="IB95" s="20"/>
      <c r="IC95" s="20"/>
      <c r="ID95" s="20"/>
      <c r="IE95" s="20"/>
      <c r="IF95" s="20"/>
      <c r="IG95" s="20"/>
      <c r="IH95" s="20"/>
      <c r="II95" s="20"/>
      <c r="IJ95" s="20"/>
      <c r="IK95" s="20"/>
      <c r="IL95" s="20"/>
      <c r="IM95" s="20"/>
      <c r="IN95" s="20"/>
      <c r="IO95" s="20"/>
      <c r="IP95" s="20"/>
      <c r="IQ95" s="20"/>
      <c r="IR95" s="20"/>
      <c r="IS95" s="20"/>
      <c r="IT95" s="20"/>
      <c r="IU95" s="20"/>
    </row>
    <row r="96" spans="1:255" s="11" customFormat="1" ht="12.75">
      <c r="A96" s="80"/>
      <c r="B96" s="88" t="s">
        <v>273</v>
      </c>
      <c r="C96" s="72"/>
      <c r="D96" s="98"/>
      <c r="E96" s="98"/>
      <c r="F96" s="10"/>
      <c r="G96" s="7"/>
      <c r="H96" s="7"/>
      <c r="I96" s="8"/>
      <c r="J96" s="8"/>
      <c r="K96" s="8"/>
      <c r="L96" s="8"/>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c r="FQ96" s="20"/>
      <c r="FR96" s="20"/>
      <c r="FS96" s="20"/>
      <c r="FT96" s="20"/>
      <c r="FU96" s="20"/>
      <c r="FV96" s="20"/>
      <c r="FW96" s="20"/>
      <c r="FX96" s="20"/>
      <c r="FY96" s="20"/>
      <c r="FZ96" s="20"/>
      <c r="GA96" s="20"/>
      <c r="GB96" s="20"/>
      <c r="GC96" s="20"/>
      <c r="GD96" s="20"/>
      <c r="GE96" s="20"/>
      <c r="GF96" s="20"/>
      <c r="GG96" s="20"/>
      <c r="GH96" s="20"/>
      <c r="GI96" s="20"/>
      <c r="GJ96" s="20"/>
      <c r="GK96" s="20"/>
      <c r="GL96" s="20"/>
      <c r="GM96" s="20"/>
      <c r="GN96" s="20"/>
      <c r="GO96" s="20"/>
      <c r="GP96" s="20"/>
      <c r="GQ96" s="20"/>
      <c r="GR96" s="20"/>
      <c r="GS96" s="20"/>
      <c r="GT96" s="20"/>
      <c r="GU96" s="20"/>
      <c r="GV96" s="20"/>
      <c r="GW96" s="20"/>
      <c r="GX96" s="20"/>
      <c r="GY96" s="20"/>
      <c r="GZ96" s="20"/>
      <c r="HA96" s="20"/>
      <c r="HB96" s="20"/>
      <c r="HC96" s="20"/>
      <c r="HD96" s="20"/>
      <c r="HE96" s="20"/>
      <c r="HF96" s="20"/>
      <c r="HG96" s="20"/>
      <c r="HH96" s="20"/>
      <c r="HI96" s="20"/>
      <c r="HJ96" s="20"/>
      <c r="HK96" s="20"/>
      <c r="HL96" s="20"/>
      <c r="HM96" s="20"/>
      <c r="HN96" s="20"/>
      <c r="HO96" s="20"/>
      <c r="HP96" s="20"/>
      <c r="HQ96" s="20"/>
      <c r="HR96" s="20"/>
      <c r="HS96" s="20"/>
      <c r="HT96" s="20"/>
      <c r="HU96" s="20"/>
      <c r="HV96" s="20"/>
      <c r="HW96" s="20"/>
      <c r="HX96" s="20"/>
      <c r="HY96" s="20"/>
      <c r="HZ96" s="20"/>
      <c r="IA96" s="20"/>
      <c r="IB96" s="20"/>
      <c r="IC96" s="20"/>
      <c r="ID96" s="20"/>
      <c r="IE96" s="20"/>
      <c r="IF96" s="20"/>
      <c r="IG96" s="20"/>
      <c r="IH96" s="20"/>
      <c r="II96" s="20"/>
      <c r="IJ96" s="20"/>
      <c r="IK96" s="20"/>
      <c r="IL96" s="20"/>
      <c r="IM96" s="20"/>
      <c r="IN96" s="20"/>
      <c r="IO96" s="20"/>
      <c r="IP96" s="20"/>
      <c r="IQ96" s="20"/>
      <c r="IR96" s="20"/>
      <c r="IS96" s="20"/>
      <c r="IT96" s="20"/>
      <c r="IU96" s="20"/>
    </row>
    <row r="97" spans="1:12" s="11" customFormat="1" ht="12.75">
      <c r="A97" s="80"/>
      <c r="B97" s="95" t="s">
        <v>286</v>
      </c>
      <c r="C97" s="72"/>
      <c r="D97" s="102"/>
      <c r="E97" s="102"/>
      <c r="F97" s="10"/>
      <c r="G97" s="83"/>
      <c r="H97" s="83"/>
      <c r="I97" s="8"/>
      <c r="J97" s="8"/>
      <c r="K97" s="8"/>
      <c r="L97" s="8"/>
    </row>
    <row r="98" spans="1:12" s="11" customFormat="1" ht="12.75">
      <c r="A98" s="80"/>
      <c r="B98" s="95" t="s">
        <v>287</v>
      </c>
      <c r="C98" s="72"/>
      <c r="D98" s="102"/>
      <c r="E98" s="102"/>
      <c r="F98" s="10"/>
      <c r="G98" s="83"/>
      <c r="H98" s="83"/>
      <c r="I98" s="8"/>
      <c r="J98" s="8"/>
      <c r="K98" s="8"/>
      <c r="L98" s="8"/>
    </row>
    <row r="99" spans="1:255" ht="25.5">
      <c r="A99" s="80"/>
      <c r="B99" s="95" t="s">
        <v>359</v>
      </c>
      <c r="C99" s="72"/>
      <c r="D99" s="102"/>
      <c r="E99" s="102"/>
      <c r="F99" s="10"/>
      <c r="G99" s="83"/>
      <c r="H99" s="83"/>
      <c r="I99" s="8"/>
      <c r="J99" s="8"/>
      <c r="K99" s="8"/>
      <c r="L99" s="8"/>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c r="GN99" s="11"/>
      <c r="GO99" s="11"/>
      <c r="GP99" s="11"/>
      <c r="GQ99" s="11"/>
      <c r="GR99" s="11"/>
      <c r="GS99" s="11"/>
      <c r="GT99" s="11"/>
      <c r="GU99" s="11"/>
      <c r="GV99" s="11"/>
      <c r="GW99" s="11"/>
      <c r="GX99" s="11"/>
      <c r="GY99" s="11"/>
      <c r="GZ99" s="11"/>
      <c r="HA99" s="11"/>
      <c r="HB99" s="11"/>
      <c r="HC99" s="11"/>
      <c r="HD99" s="11"/>
      <c r="HE99" s="11"/>
      <c r="HF99" s="11"/>
      <c r="HG99" s="11"/>
      <c r="HH99" s="11"/>
      <c r="HI99" s="11"/>
      <c r="HJ99" s="11"/>
      <c r="HK99" s="11"/>
      <c r="HL99" s="11"/>
      <c r="HM99" s="11"/>
      <c r="HN99" s="11"/>
      <c r="HO99" s="11"/>
      <c r="HP99" s="11"/>
      <c r="HQ99" s="11"/>
      <c r="HR99" s="11"/>
      <c r="HS99" s="11"/>
      <c r="HT99" s="11"/>
      <c r="HU99" s="11"/>
      <c r="HV99" s="11"/>
      <c r="HW99" s="11"/>
      <c r="HX99" s="11"/>
      <c r="HY99" s="11"/>
      <c r="HZ99" s="11"/>
      <c r="IA99" s="11"/>
      <c r="IB99" s="11"/>
      <c r="IC99" s="11"/>
      <c r="ID99" s="11"/>
      <c r="IE99" s="11"/>
      <c r="IF99" s="11"/>
      <c r="IG99" s="11"/>
      <c r="IH99" s="11"/>
      <c r="II99" s="11"/>
      <c r="IJ99" s="11"/>
      <c r="IK99" s="11"/>
      <c r="IL99" s="11"/>
      <c r="IM99" s="11"/>
      <c r="IN99" s="11"/>
      <c r="IO99" s="11"/>
      <c r="IP99" s="11"/>
      <c r="IQ99" s="11"/>
      <c r="IR99" s="11"/>
      <c r="IS99" s="11"/>
      <c r="IT99" s="11"/>
      <c r="IU99" s="11"/>
    </row>
    <row r="100" spans="1:12" s="11" customFormat="1" ht="25.5">
      <c r="A100" s="80"/>
      <c r="B100" s="95" t="s">
        <v>360</v>
      </c>
      <c r="C100" s="72">
        <f aca="true" t="shared" si="34" ref="C100:H100">C101+C102+C103+C104</f>
        <v>0</v>
      </c>
      <c r="D100" s="72">
        <f t="shared" si="34"/>
        <v>0</v>
      </c>
      <c r="E100" s="72">
        <f t="shared" si="34"/>
        <v>0</v>
      </c>
      <c r="F100" s="72">
        <f t="shared" si="34"/>
        <v>0</v>
      </c>
      <c r="G100" s="72">
        <f t="shared" si="34"/>
        <v>0</v>
      </c>
      <c r="H100" s="72">
        <f t="shared" si="34"/>
        <v>0</v>
      </c>
      <c r="I100" s="8"/>
      <c r="J100" s="8"/>
      <c r="K100" s="8"/>
      <c r="L100" s="8"/>
    </row>
    <row r="101" spans="1:12" s="11" customFormat="1" ht="12.75">
      <c r="A101" s="80"/>
      <c r="B101" s="95" t="s">
        <v>311</v>
      </c>
      <c r="C101" s="72"/>
      <c r="D101" s="102"/>
      <c r="E101" s="102"/>
      <c r="F101" s="10"/>
      <c r="G101" s="83"/>
      <c r="H101" s="83"/>
      <c r="I101" s="8"/>
      <c r="J101" s="8"/>
      <c r="K101" s="8"/>
      <c r="L101" s="8"/>
    </row>
    <row r="102" spans="1:12" s="11" customFormat="1" ht="25.5">
      <c r="A102" s="80"/>
      <c r="B102" s="95" t="s">
        <v>312</v>
      </c>
      <c r="C102" s="72"/>
      <c r="D102" s="102"/>
      <c r="E102" s="102"/>
      <c r="F102" s="10"/>
      <c r="G102" s="83"/>
      <c r="H102" s="83"/>
      <c r="I102" s="8"/>
      <c r="J102" s="8"/>
      <c r="K102" s="8"/>
      <c r="L102" s="8"/>
    </row>
    <row r="103" spans="1:12" s="11" customFormat="1" ht="25.5">
      <c r="A103" s="80"/>
      <c r="B103" s="96" t="s">
        <v>313</v>
      </c>
      <c r="C103" s="72"/>
      <c r="D103" s="103"/>
      <c r="E103" s="103"/>
      <c r="F103" s="10"/>
      <c r="G103" s="83"/>
      <c r="H103" s="83"/>
      <c r="I103" s="8"/>
      <c r="J103" s="8"/>
      <c r="K103" s="8"/>
      <c r="L103" s="8"/>
    </row>
    <row r="104" spans="1:12" s="11" customFormat="1" ht="25.5">
      <c r="A104" s="80"/>
      <c r="B104" s="96" t="s">
        <v>314</v>
      </c>
      <c r="C104" s="72"/>
      <c r="D104" s="103"/>
      <c r="E104" s="103"/>
      <c r="F104" s="10"/>
      <c r="G104" s="83"/>
      <c r="H104" s="83"/>
      <c r="I104" s="8"/>
      <c r="J104" s="8"/>
      <c r="K104" s="8"/>
      <c r="L104" s="8"/>
    </row>
    <row r="105" spans="1:12" s="11" customFormat="1" ht="12.75">
      <c r="A105" s="80" t="s">
        <v>288</v>
      </c>
      <c r="B105" s="84" t="s">
        <v>352</v>
      </c>
      <c r="C105" s="67"/>
      <c r="D105" s="10">
        <v>13978.71</v>
      </c>
      <c r="E105" s="10">
        <v>13978.71</v>
      </c>
      <c r="F105" s="10">
        <v>3947.71</v>
      </c>
      <c r="G105" s="10">
        <v>1269.73</v>
      </c>
      <c r="H105" s="10">
        <v>1269.73</v>
      </c>
      <c r="I105" s="8"/>
      <c r="J105" s="8"/>
      <c r="K105" s="8"/>
      <c r="L105" s="8"/>
    </row>
    <row r="106" spans="1:255" s="11" customFormat="1" ht="12.75">
      <c r="A106" s="80" t="s">
        <v>289</v>
      </c>
      <c r="B106" s="73" t="s">
        <v>353</v>
      </c>
      <c r="C106" s="72"/>
      <c r="D106" s="10">
        <v>741</v>
      </c>
      <c r="E106" s="10">
        <v>601</v>
      </c>
      <c r="F106" s="10">
        <v>601</v>
      </c>
      <c r="G106" s="79">
        <v>250</v>
      </c>
      <c r="H106" s="79">
        <v>250</v>
      </c>
      <c r="I106" s="8"/>
      <c r="J106" s="8"/>
      <c r="K106" s="8"/>
      <c r="L106" s="8"/>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20"/>
      <c r="GC106" s="20"/>
      <c r="GD106" s="20"/>
      <c r="GE106" s="20"/>
      <c r="GF106" s="20"/>
      <c r="GG106" s="20"/>
      <c r="GH106" s="20"/>
      <c r="GI106" s="20"/>
      <c r="GJ106" s="20"/>
      <c r="GK106" s="20"/>
      <c r="GL106" s="20"/>
      <c r="GM106" s="20"/>
      <c r="GN106" s="20"/>
      <c r="GO106" s="20"/>
      <c r="GP106" s="20"/>
      <c r="GQ106" s="20"/>
      <c r="GR106" s="20"/>
      <c r="GS106" s="20"/>
      <c r="GT106" s="20"/>
      <c r="GU106" s="20"/>
      <c r="GV106" s="20"/>
      <c r="GW106" s="20"/>
      <c r="GX106" s="20"/>
      <c r="GY106" s="20"/>
      <c r="GZ106" s="20"/>
      <c r="HA106" s="20"/>
      <c r="HB106" s="20"/>
      <c r="HC106" s="20"/>
      <c r="HD106" s="20"/>
      <c r="HE106" s="20"/>
      <c r="HF106" s="20"/>
      <c r="HG106" s="20"/>
      <c r="HH106" s="20"/>
      <c r="HI106" s="20"/>
      <c r="HJ106" s="20"/>
      <c r="HK106" s="20"/>
      <c r="HL106" s="20"/>
      <c r="HM106" s="20"/>
      <c r="HN106" s="20"/>
      <c r="HO106" s="20"/>
      <c r="HP106" s="20"/>
      <c r="HQ106" s="20"/>
      <c r="HR106" s="20"/>
      <c r="HS106" s="20"/>
      <c r="HT106" s="20"/>
      <c r="HU106" s="20"/>
      <c r="HV106" s="20"/>
      <c r="HW106" s="20"/>
      <c r="HX106" s="20"/>
      <c r="HY106" s="20"/>
      <c r="HZ106" s="20"/>
      <c r="IA106" s="20"/>
      <c r="IB106" s="20"/>
      <c r="IC106" s="20"/>
      <c r="ID106" s="20"/>
      <c r="IE106" s="20"/>
      <c r="IF106" s="20"/>
      <c r="IG106" s="20"/>
      <c r="IH106" s="20"/>
      <c r="II106" s="20"/>
      <c r="IJ106" s="20"/>
      <c r="IK106" s="20"/>
      <c r="IL106" s="20"/>
      <c r="IM106" s="20"/>
      <c r="IN106" s="20"/>
      <c r="IO106" s="20"/>
      <c r="IP106" s="20"/>
      <c r="IQ106" s="20"/>
      <c r="IR106" s="20"/>
      <c r="IS106" s="20"/>
      <c r="IT106" s="20"/>
      <c r="IU106" s="20"/>
    </row>
    <row r="107" spans="1:12" s="11" customFormat="1" ht="12.75">
      <c r="A107" s="70" t="s">
        <v>290</v>
      </c>
      <c r="B107" s="68" t="s">
        <v>291</v>
      </c>
      <c r="C107" s="69">
        <f>+C108+C112+C115+C118+C122</f>
        <v>0</v>
      </c>
      <c r="D107" s="69">
        <v>8245</v>
      </c>
      <c r="E107" s="69">
        <v>8358</v>
      </c>
      <c r="F107" s="69">
        <v>8358</v>
      </c>
      <c r="G107" s="69">
        <f>+G108+G112+G115+G118+G122</f>
        <v>2004.6999999999998</v>
      </c>
      <c r="H107" s="69">
        <f>+H108+H112+H115+H118+H122</f>
        <v>2004.6999999999998</v>
      </c>
      <c r="I107" s="8"/>
      <c r="J107" s="8"/>
      <c r="K107" s="8"/>
      <c r="L107" s="8"/>
    </row>
    <row r="108" spans="1:12" s="11" customFormat="1" ht="12.75">
      <c r="A108" s="70" t="s">
        <v>292</v>
      </c>
      <c r="B108" s="68" t="s">
        <v>293</v>
      </c>
      <c r="C108" s="67">
        <f aca="true" t="shared" si="35" ref="C108:H108">+C109+C111+C110</f>
        <v>0</v>
      </c>
      <c r="D108" s="67">
        <f t="shared" si="35"/>
        <v>4862</v>
      </c>
      <c r="E108" s="67">
        <f t="shared" si="35"/>
        <v>4862</v>
      </c>
      <c r="F108" s="67">
        <f t="shared" si="35"/>
        <v>4862</v>
      </c>
      <c r="G108" s="67">
        <f t="shared" si="35"/>
        <v>1194.48</v>
      </c>
      <c r="H108" s="67">
        <f t="shared" si="35"/>
        <v>1194.48</v>
      </c>
      <c r="I108" s="8"/>
      <c r="J108" s="8"/>
      <c r="K108" s="8"/>
      <c r="L108" s="8"/>
    </row>
    <row r="109" spans="1:255" ht="12.75">
      <c r="A109" s="80"/>
      <c r="B109" s="85" t="s">
        <v>294</v>
      </c>
      <c r="C109" s="72"/>
      <c r="D109" s="10">
        <v>4703</v>
      </c>
      <c r="E109" s="10">
        <v>4703</v>
      </c>
      <c r="F109" s="10">
        <v>4703</v>
      </c>
      <c r="G109" s="10">
        <v>1183.48</v>
      </c>
      <c r="H109" s="10">
        <v>1183.48</v>
      </c>
      <c r="I109" s="8"/>
      <c r="J109" s="8"/>
      <c r="K109" s="8"/>
      <c r="L109" s="8"/>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c r="IU109" s="11"/>
    </row>
    <row r="110" spans="1:255" ht="12.75">
      <c r="A110" s="80"/>
      <c r="B110" s="85" t="s">
        <v>354</v>
      </c>
      <c r="C110" s="72"/>
      <c r="D110" s="10"/>
      <c r="E110" s="10"/>
      <c r="F110" s="10"/>
      <c r="G110" s="10"/>
      <c r="H110" s="10"/>
      <c r="I110" s="8"/>
      <c r="J110" s="8"/>
      <c r="K110" s="8"/>
      <c r="L110" s="8"/>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c r="IS110" s="11"/>
      <c r="IT110" s="11"/>
      <c r="IU110" s="11"/>
    </row>
    <row r="111" spans="1:255" ht="12.75">
      <c r="A111" s="80"/>
      <c r="B111" s="85" t="s">
        <v>295</v>
      </c>
      <c r="C111" s="72"/>
      <c r="D111" s="10">
        <v>159</v>
      </c>
      <c r="E111" s="10">
        <v>159</v>
      </c>
      <c r="F111" s="10">
        <v>159</v>
      </c>
      <c r="G111" s="81">
        <v>11</v>
      </c>
      <c r="H111" s="81">
        <v>11</v>
      </c>
      <c r="I111" s="8"/>
      <c r="J111" s="8"/>
      <c r="K111" s="8"/>
      <c r="L111" s="8"/>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c r="IU111" s="11"/>
    </row>
    <row r="112" spans="1:255" ht="12.75">
      <c r="A112" s="80" t="s">
        <v>296</v>
      </c>
      <c r="B112" s="86" t="s">
        <v>297</v>
      </c>
      <c r="C112" s="72">
        <f aca="true" t="shared" si="36" ref="C112:H112">C113+C114</f>
        <v>0</v>
      </c>
      <c r="D112" s="72">
        <f t="shared" si="36"/>
        <v>1153</v>
      </c>
      <c r="E112" s="72">
        <f t="shared" si="36"/>
        <v>1153</v>
      </c>
      <c r="F112" s="72">
        <f t="shared" si="36"/>
        <v>1153</v>
      </c>
      <c r="G112" s="72">
        <f t="shared" si="36"/>
        <v>378.35</v>
      </c>
      <c r="H112" s="72">
        <f t="shared" si="36"/>
        <v>378.35</v>
      </c>
      <c r="I112" s="8"/>
      <c r="J112" s="8"/>
      <c r="K112" s="8"/>
      <c r="L112" s="8"/>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c r="GU112" s="11"/>
      <c r="GV112" s="11"/>
      <c r="GW112" s="11"/>
      <c r="GX112" s="11"/>
      <c r="GY112" s="11"/>
      <c r="GZ112" s="11"/>
      <c r="HA112" s="11"/>
      <c r="HB112" s="11"/>
      <c r="HC112" s="11"/>
      <c r="HD112" s="11"/>
      <c r="HE112" s="11"/>
      <c r="HF112" s="11"/>
      <c r="HG112" s="11"/>
      <c r="HH112" s="11"/>
      <c r="HI112" s="11"/>
      <c r="HJ112" s="11"/>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c r="IG112" s="11"/>
      <c r="IH112" s="11"/>
      <c r="II112" s="11"/>
      <c r="IJ112" s="11"/>
      <c r="IK112" s="11"/>
      <c r="IL112" s="11"/>
      <c r="IM112" s="11"/>
      <c r="IN112" s="11"/>
      <c r="IO112" s="11"/>
      <c r="IP112" s="11"/>
      <c r="IQ112" s="11"/>
      <c r="IR112" s="11"/>
      <c r="IS112" s="11"/>
      <c r="IT112" s="11"/>
      <c r="IU112" s="11"/>
    </row>
    <row r="113" spans="1:255" ht="15">
      <c r="A113" s="80"/>
      <c r="B113" s="108" t="s">
        <v>268</v>
      </c>
      <c r="C113" s="72"/>
      <c r="D113" s="10">
        <v>1153</v>
      </c>
      <c r="E113" s="10">
        <v>1153</v>
      </c>
      <c r="F113" s="10">
        <v>1153</v>
      </c>
      <c r="G113" s="81">
        <v>378.35</v>
      </c>
      <c r="H113" s="81">
        <v>378.35</v>
      </c>
      <c r="I113" s="8"/>
      <c r="J113" s="8"/>
      <c r="K113" s="8"/>
      <c r="L113" s="8"/>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c r="HF113" s="11"/>
      <c r="HG113" s="11"/>
      <c r="HH113" s="11"/>
      <c r="HI113" s="11"/>
      <c r="HJ113" s="11"/>
      <c r="HK113" s="11"/>
      <c r="HL113" s="11"/>
      <c r="HM113" s="11"/>
      <c r="HN113" s="11"/>
      <c r="HO113" s="11"/>
      <c r="HP113" s="11"/>
      <c r="HQ113" s="11"/>
      <c r="HR113" s="11"/>
      <c r="HS113" s="11"/>
      <c r="HT113" s="11"/>
      <c r="HU113" s="11"/>
      <c r="HV113" s="11"/>
      <c r="HW113" s="11"/>
      <c r="HX113" s="11"/>
      <c r="HY113" s="11"/>
      <c r="HZ113" s="11"/>
      <c r="IA113" s="11"/>
      <c r="IB113" s="11"/>
      <c r="IC113" s="11"/>
      <c r="ID113" s="11"/>
      <c r="IE113" s="11"/>
      <c r="IF113" s="11"/>
      <c r="IG113" s="11"/>
      <c r="IH113" s="11"/>
      <c r="II113" s="11"/>
      <c r="IJ113" s="11"/>
      <c r="IK113" s="11"/>
      <c r="IL113" s="11"/>
      <c r="IM113" s="11"/>
      <c r="IN113" s="11"/>
      <c r="IO113" s="11"/>
      <c r="IP113" s="11"/>
      <c r="IQ113" s="11"/>
      <c r="IR113" s="11"/>
      <c r="IS113" s="11"/>
      <c r="IT113" s="11"/>
      <c r="IU113" s="11"/>
    </row>
    <row r="114" spans="1:255" ht="15">
      <c r="A114" s="80"/>
      <c r="B114" s="108" t="s">
        <v>346</v>
      </c>
      <c r="C114" s="72"/>
      <c r="D114" s="10"/>
      <c r="E114" s="10"/>
      <c r="F114" s="10"/>
      <c r="G114" s="81"/>
      <c r="H114" s="81"/>
      <c r="I114" s="8"/>
      <c r="J114" s="8"/>
      <c r="K114" s="8"/>
      <c r="L114" s="8"/>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c r="IU114" s="11"/>
    </row>
    <row r="115" spans="1:12" s="11" customFormat="1" ht="12.75">
      <c r="A115" s="70" t="s">
        <v>298</v>
      </c>
      <c r="B115" s="87" t="s">
        <v>299</v>
      </c>
      <c r="C115" s="72">
        <f aca="true" t="shared" si="37" ref="C115:H115">+C116+C117</f>
        <v>0</v>
      </c>
      <c r="D115" s="72">
        <f t="shared" si="37"/>
        <v>181</v>
      </c>
      <c r="E115" s="72">
        <f t="shared" si="37"/>
        <v>178</v>
      </c>
      <c r="F115" s="72">
        <f t="shared" si="37"/>
        <v>178</v>
      </c>
      <c r="G115" s="72">
        <f t="shared" si="37"/>
        <v>49</v>
      </c>
      <c r="H115" s="72">
        <f t="shared" si="37"/>
        <v>49</v>
      </c>
      <c r="I115" s="8"/>
      <c r="J115" s="8"/>
      <c r="K115" s="8"/>
      <c r="L115" s="8"/>
    </row>
    <row r="116" spans="1:255" ht="12.75">
      <c r="A116" s="80"/>
      <c r="B116" s="85" t="s">
        <v>294</v>
      </c>
      <c r="C116" s="72"/>
      <c r="D116" s="10">
        <v>181</v>
      </c>
      <c r="E116" s="10">
        <v>178</v>
      </c>
      <c r="F116" s="10">
        <v>178</v>
      </c>
      <c r="G116" s="7">
        <v>49</v>
      </c>
      <c r="H116" s="7">
        <v>49</v>
      </c>
      <c r="I116" s="8"/>
      <c r="J116" s="8"/>
      <c r="K116" s="8"/>
      <c r="L116" s="8"/>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c r="IU116" s="11"/>
    </row>
    <row r="117" spans="1:32" ht="25.5">
      <c r="A117" s="80"/>
      <c r="B117" s="85" t="s">
        <v>300</v>
      </c>
      <c r="C117" s="72"/>
      <c r="D117" s="10"/>
      <c r="E117" s="10"/>
      <c r="F117" s="10"/>
      <c r="G117" s="7"/>
      <c r="H117" s="7"/>
      <c r="I117" s="30"/>
      <c r="J117" s="30"/>
      <c r="K117" s="8"/>
      <c r="L117" s="8"/>
      <c r="M117" s="30"/>
      <c r="N117" s="30"/>
      <c r="O117" s="30"/>
      <c r="P117" s="30"/>
      <c r="Q117" s="30"/>
      <c r="R117" s="30"/>
      <c r="S117" s="30"/>
      <c r="T117" s="30"/>
      <c r="U117" s="30"/>
      <c r="V117" s="30"/>
      <c r="W117" s="30"/>
      <c r="X117" s="30"/>
      <c r="Y117" s="30"/>
      <c r="Z117" s="30"/>
      <c r="AA117" s="30"/>
      <c r="AB117" s="30"/>
      <c r="AC117" s="30"/>
      <c r="AD117" s="30"/>
      <c r="AE117" s="30"/>
      <c r="AF117" s="30"/>
    </row>
    <row r="118" spans="1:12" ht="25.5">
      <c r="A118" s="70" t="s">
        <v>301</v>
      </c>
      <c r="B118" s="87" t="s">
        <v>302</v>
      </c>
      <c r="C118" s="67">
        <f aca="true" t="shared" si="38" ref="C118:H118">+C119+C120+C121</f>
        <v>0</v>
      </c>
      <c r="D118" s="67">
        <f t="shared" si="38"/>
        <v>1804</v>
      </c>
      <c r="E118" s="67">
        <f t="shared" si="38"/>
        <v>1897</v>
      </c>
      <c r="F118" s="67">
        <f t="shared" si="38"/>
        <v>1897</v>
      </c>
      <c r="G118" s="67">
        <f t="shared" si="38"/>
        <v>320.83</v>
      </c>
      <c r="H118" s="67">
        <f t="shared" si="38"/>
        <v>320.83</v>
      </c>
      <c r="I118" s="8"/>
      <c r="J118" s="8"/>
      <c r="K118" s="8"/>
      <c r="L118" s="8"/>
    </row>
    <row r="119" spans="1:12" ht="12.75">
      <c r="A119" s="80"/>
      <c r="B119" s="71" t="s">
        <v>341</v>
      </c>
      <c r="C119" s="72"/>
      <c r="D119" s="10">
        <v>1804</v>
      </c>
      <c r="E119" s="10">
        <v>1897</v>
      </c>
      <c r="F119" s="10">
        <v>1897</v>
      </c>
      <c r="G119" s="7">
        <v>320.83</v>
      </c>
      <c r="H119" s="7">
        <v>320.83</v>
      </c>
      <c r="I119" s="8"/>
      <c r="J119" s="8"/>
      <c r="K119" s="8"/>
      <c r="L119" s="8"/>
    </row>
    <row r="120" spans="1:40" ht="25.5">
      <c r="A120" s="80"/>
      <c r="B120" s="71" t="s">
        <v>342</v>
      </c>
      <c r="C120" s="72"/>
      <c r="D120" s="10"/>
      <c r="E120" s="10"/>
      <c r="F120" s="10"/>
      <c r="G120" s="10"/>
      <c r="H120" s="10"/>
      <c r="I120" s="8"/>
      <c r="J120" s="8"/>
      <c r="K120" s="8"/>
      <c r="L120" s="8"/>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row>
    <row r="121" spans="1:255" ht="25.5">
      <c r="A121" s="80"/>
      <c r="B121" s="71" t="s">
        <v>303</v>
      </c>
      <c r="C121" s="72"/>
      <c r="D121" s="10"/>
      <c r="E121" s="10"/>
      <c r="F121" s="10"/>
      <c r="G121" s="7"/>
      <c r="H121" s="7"/>
      <c r="I121" s="8"/>
      <c r="J121" s="8"/>
      <c r="K121" s="8"/>
      <c r="L121" s="8"/>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c r="IU121" s="11"/>
    </row>
    <row r="122" spans="1:12" ht="25.5">
      <c r="A122" s="70" t="s">
        <v>304</v>
      </c>
      <c r="B122" s="87" t="s">
        <v>305</v>
      </c>
      <c r="C122" s="72">
        <f aca="true" t="shared" si="39" ref="C122:H122">+C123+C125+C124</f>
        <v>0</v>
      </c>
      <c r="D122" s="72">
        <f t="shared" si="39"/>
        <v>245</v>
      </c>
      <c r="E122" s="72">
        <f t="shared" si="39"/>
        <v>208</v>
      </c>
      <c r="F122" s="72">
        <f t="shared" si="39"/>
        <v>208</v>
      </c>
      <c r="G122" s="72">
        <f t="shared" si="39"/>
        <v>62.04</v>
      </c>
      <c r="H122" s="72">
        <f t="shared" si="39"/>
        <v>62.04</v>
      </c>
      <c r="K122" s="8"/>
      <c r="L122" s="8"/>
    </row>
    <row r="123" spans="1:12" ht="12.75">
      <c r="A123" s="70"/>
      <c r="B123" s="85" t="s">
        <v>294</v>
      </c>
      <c r="C123" s="72"/>
      <c r="D123" s="10">
        <v>245</v>
      </c>
      <c r="E123" s="10">
        <v>208</v>
      </c>
      <c r="F123" s="10">
        <v>208</v>
      </c>
      <c r="G123" s="7">
        <v>62.04</v>
      </c>
      <c r="H123" s="7">
        <v>62.04</v>
      </c>
      <c r="K123" s="8"/>
      <c r="L123" s="8"/>
    </row>
    <row r="124" spans="1:12" ht="15">
      <c r="A124" s="70"/>
      <c r="B124" s="108" t="s">
        <v>346</v>
      </c>
      <c r="C124" s="72"/>
      <c r="D124" s="10"/>
      <c r="E124" s="10"/>
      <c r="F124" s="10"/>
      <c r="G124" s="7"/>
      <c r="H124" s="7"/>
      <c r="K124" s="8"/>
      <c r="L124" s="8"/>
    </row>
    <row r="125" spans="1:12" ht="25.5">
      <c r="A125" s="80"/>
      <c r="B125" s="85" t="s">
        <v>300</v>
      </c>
      <c r="C125" s="72"/>
      <c r="D125" s="10"/>
      <c r="E125" s="10"/>
      <c r="F125" s="10"/>
      <c r="G125" s="7"/>
      <c r="H125" s="7"/>
      <c r="K125" s="8"/>
      <c r="L125" s="8"/>
    </row>
    <row r="126" spans="1:12" ht="12.75">
      <c r="A126" s="70" t="s">
        <v>306</v>
      </c>
      <c r="B126" s="68" t="s">
        <v>355</v>
      </c>
      <c r="C126" s="72"/>
      <c r="D126" s="72"/>
      <c r="E126" s="72"/>
      <c r="F126" s="72"/>
      <c r="G126" s="72"/>
      <c r="H126" s="72"/>
      <c r="K126" s="8"/>
      <c r="L126" s="8"/>
    </row>
    <row r="127" spans="1:12" ht="12.75">
      <c r="A127" s="70" t="s">
        <v>307</v>
      </c>
      <c r="B127" s="68" t="s">
        <v>308</v>
      </c>
      <c r="C127" s="69">
        <f aca="true" t="shared" si="40" ref="C127:H127">+C128+C138</f>
        <v>0</v>
      </c>
      <c r="D127" s="69">
        <f t="shared" si="40"/>
        <v>22971</v>
      </c>
      <c r="E127" s="69">
        <f t="shared" si="40"/>
        <v>23177</v>
      </c>
      <c r="F127" s="69">
        <f t="shared" si="40"/>
        <v>23177</v>
      </c>
      <c r="G127" s="69">
        <f t="shared" si="40"/>
        <v>7866.16</v>
      </c>
      <c r="H127" s="69">
        <f t="shared" si="40"/>
        <v>7866.16</v>
      </c>
      <c r="I127" s="30"/>
      <c r="J127" s="30"/>
      <c r="K127" s="8"/>
      <c r="L127" s="8"/>
    </row>
    <row r="128" spans="1:12" ht="12.75">
      <c r="A128" s="80" t="s">
        <v>309</v>
      </c>
      <c r="B128" s="73" t="s">
        <v>310</v>
      </c>
      <c r="C128" s="72">
        <f aca="true" t="shared" si="41" ref="C128:H128">C129+C132+C131+C137+C130</f>
        <v>0</v>
      </c>
      <c r="D128" s="72">
        <f t="shared" si="41"/>
        <v>22971</v>
      </c>
      <c r="E128" s="72">
        <f t="shared" si="41"/>
        <v>23177</v>
      </c>
      <c r="F128" s="72">
        <f t="shared" si="41"/>
        <v>23177</v>
      </c>
      <c r="G128" s="72">
        <f t="shared" si="41"/>
        <v>7866.16</v>
      </c>
      <c r="H128" s="72">
        <f t="shared" si="41"/>
        <v>7866.16</v>
      </c>
      <c r="I128" s="30"/>
      <c r="J128" s="30"/>
      <c r="K128" s="8"/>
      <c r="L128" s="8"/>
    </row>
    <row r="129" spans="1:12" ht="12.75">
      <c r="A129" s="80"/>
      <c r="B129" s="71" t="s">
        <v>268</v>
      </c>
      <c r="C129" s="72"/>
      <c r="D129" s="10">
        <v>19482</v>
      </c>
      <c r="E129" s="10">
        <v>19688</v>
      </c>
      <c r="F129" s="10">
        <v>19688</v>
      </c>
      <c r="G129" s="7">
        <v>6700</v>
      </c>
      <c r="H129" s="7">
        <v>6700</v>
      </c>
      <c r="I129" s="30"/>
      <c r="J129" s="30"/>
      <c r="K129" s="8"/>
      <c r="L129" s="8"/>
    </row>
    <row r="130" spans="1:12" ht="15">
      <c r="A130" s="80"/>
      <c r="B130" s="108" t="s">
        <v>346</v>
      </c>
      <c r="C130" s="72"/>
      <c r="D130" s="10">
        <v>3489</v>
      </c>
      <c r="E130" s="10">
        <v>3489</v>
      </c>
      <c r="F130" s="10">
        <v>3489</v>
      </c>
      <c r="G130" s="7">
        <v>1166.16</v>
      </c>
      <c r="H130" s="7">
        <v>1166.16</v>
      </c>
      <c r="I130" s="30"/>
      <c r="J130" s="30"/>
      <c r="K130" s="8"/>
      <c r="L130" s="8"/>
    </row>
    <row r="131" spans="1:12" ht="25.5">
      <c r="A131" s="80"/>
      <c r="B131" s="88" t="s">
        <v>343</v>
      </c>
      <c r="C131" s="72"/>
      <c r="D131" s="10"/>
      <c r="E131" s="10"/>
      <c r="F131" s="10"/>
      <c r="G131" s="7"/>
      <c r="H131" s="7"/>
      <c r="I131" s="30"/>
      <c r="J131" s="30"/>
      <c r="K131" s="8"/>
      <c r="L131" s="8"/>
    </row>
    <row r="132" spans="1:12" ht="25.5">
      <c r="A132" s="80"/>
      <c r="B132" s="88" t="s">
        <v>360</v>
      </c>
      <c r="C132" s="72">
        <f aca="true" t="shared" si="42" ref="C132:H132">C133+C134+C135+C136</f>
        <v>0</v>
      </c>
      <c r="D132" s="72">
        <f t="shared" si="42"/>
        <v>0</v>
      </c>
      <c r="E132" s="72">
        <f t="shared" si="42"/>
        <v>0</v>
      </c>
      <c r="F132" s="72">
        <f t="shared" si="42"/>
        <v>0</v>
      </c>
      <c r="G132" s="72">
        <f t="shared" si="42"/>
        <v>0</v>
      </c>
      <c r="H132" s="72">
        <f t="shared" si="42"/>
        <v>0</v>
      </c>
      <c r="K132" s="8"/>
      <c r="L132" s="8"/>
    </row>
    <row r="133" spans="1:12" ht="12.75">
      <c r="A133" s="80"/>
      <c r="B133" s="88" t="s">
        <v>311</v>
      </c>
      <c r="C133" s="72"/>
      <c r="D133" s="72"/>
      <c r="E133" s="72"/>
      <c r="F133" s="72"/>
      <c r="G133" s="72"/>
      <c r="H133" s="72"/>
      <c r="K133" s="8"/>
      <c r="L133" s="8"/>
    </row>
    <row r="134" spans="1:12" ht="25.5">
      <c r="A134" s="80"/>
      <c r="B134" s="88" t="s">
        <v>312</v>
      </c>
      <c r="C134" s="72"/>
      <c r="D134" s="72"/>
      <c r="E134" s="72"/>
      <c r="F134" s="72"/>
      <c r="G134" s="72"/>
      <c r="H134" s="72"/>
      <c r="K134" s="8"/>
      <c r="L134" s="8"/>
    </row>
    <row r="135" spans="1:12" ht="25.5">
      <c r="A135" s="80"/>
      <c r="B135" s="88" t="s">
        <v>313</v>
      </c>
      <c r="C135" s="72"/>
      <c r="D135" s="72"/>
      <c r="E135" s="72"/>
      <c r="F135" s="72"/>
      <c r="G135" s="72"/>
      <c r="H135" s="72"/>
      <c r="K135" s="8"/>
      <c r="L135" s="8"/>
    </row>
    <row r="136" spans="1:12" ht="25.5">
      <c r="A136" s="80"/>
      <c r="B136" s="88" t="s">
        <v>314</v>
      </c>
      <c r="C136" s="72"/>
      <c r="D136" s="72"/>
      <c r="E136" s="72"/>
      <c r="F136" s="72"/>
      <c r="G136" s="72"/>
      <c r="H136" s="72"/>
      <c r="K136" s="8"/>
      <c r="L136" s="8"/>
    </row>
    <row r="137" spans="1:12" ht="25.5">
      <c r="A137" s="80"/>
      <c r="B137" s="97" t="s">
        <v>344</v>
      </c>
      <c r="C137" s="72"/>
      <c r="D137" s="10"/>
      <c r="E137" s="10"/>
      <c r="F137" s="10"/>
      <c r="G137" s="7"/>
      <c r="H137" s="7"/>
      <c r="K137" s="8"/>
      <c r="L137" s="8"/>
    </row>
    <row r="138" spans="1:12" ht="12.75">
      <c r="A138" s="80" t="s">
        <v>315</v>
      </c>
      <c r="B138" s="73" t="s">
        <v>316</v>
      </c>
      <c r="C138" s="72">
        <f aca="true" t="shared" si="43" ref="C138:H138">C139+C140</f>
        <v>0</v>
      </c>
      <c r="D138" s="72">
        <f t="shared" si="43"/>
        <v>0</v>
      </c>
      <c r="E138" s="72">
        <f t="shared" si="43"/>
        <v>0</v>
      </c>
      <c r="F138" s="72">
        <f t="shared" si="43"/>
        <v>0</v>
      </c>
      <c r="G138" s="72">
        <f t="shared" si="43"/>
        <v>0</v>
      </c>
      <c r="H138" s="72">
        <f t="shared" si="43"/>
        <v>0</v>
      </c>
      <c r="K138" s="8"/>
      <c r="L138" s="8"/>
    </row>
    <row r="139" spans="1:12" ht="15">
      <c r="A139" s="80"/>
      <c r="B139" s="108" t="s">
        <v>268</v>
      </c>
      <c r="C139" s="72"/>
      <c r="D139" s="10"/>
      <c r="E139" s="10"/>
      <c r="F139" s="10"/>
      <c r="G139" s="10"/>
      <c r="H139" s="10"/>
      <c r="K139" s="8"/>
      <c r="L139" s="8"/>
    </row>
    <row r="140" spans="1:12" ht="15">
      <c r="A140" s="80"/>
      <c r="B140" s="108" t="s">
        <v>346</v>
      </c>
      <c r="C140" s="72"/>
      <c r="D140" s="10"/>
      <c r="E140" s="10"/>
      <c r="F140" s="10"/>
      <c r="G140" s="10"/>
      <c r="H140" s="10"/>
      <c r="K140" s="8"/>
      <c r="L140" s="8"/>
    </row>
    <row r="141" spans="1:12" ht="12.75">
      <c r="A141" s="70" t="s">
        <v>317</v>
      </c>
      <c r="B141" s="68" t="s">
        <v>318</v>
      </c>
      <c r="C141" s="72"/>
      <c r="D141" s="10">
        <v>82</v>
      </c>
      <c r="E141" s="10">
        <v>83</v>
      </c>
      <c r="F141" s="10">
        <v>83</v>
      </c>
      <c r="G141" s="10">
        <v>9.15</v>
      </c>
      <c r="H141" s="10">
        <v>9.15</v>
      </c>
      <c r="K141" s="8"/>
      <c r="L141" s="8"/>
    </row>
    <row r="142" spans="1:12" ht="25.5">
      <c r="A142" s="70" t="s">
        <v>319</v>
      </c>
      <c r="B142" s="68" t="s">
        <v>320</v>
      </c>
      <c r="C142" s="72"/>
      <c r="D142" s="10"/>
      <c r="E142" s="10"/>
      <c r="F142" s="10"/>
      <c r="G142" s="10"/>
      <c r="H142" s="10"/>
      <c r="I142" s="30"/>
      <c r="K142" s="8"/>
      <c r="L142" s="8"/>
    </row>
    <row r="143" spans="1:12" ht="12.75">
      <c r="A143" s="70">
        <v>68.05</v>
      </c>
      <c r="B143" s="89" t="s">
        <v>321</v>
      </c>
      <c r="C143" s="78">
        <f>+C144</f>
        <v>0</v>
      </c>
      <c r="D143" s="78">
        <f aca="true" t="shared" si="44" ref="D143:H145">+D144</f>
        <v>0</v>
      </c>
      <c r="E143" s="78">
        <f t="shared" si="44"/>
        <v>6960</v>
      </c>
      <c r="F143" s="78">
        <f t="shared" si="44"/>
        <v>1603</v>
      </c>
      <c r="G143" s="78">
        <f t="shared" si="44"/>
        <v>547.03</v>
      </c>
      <c r="H143" s="78">
        <f t="shared" si="44"/>
        <v>547.03</v>
      </c>
      <c r="I143" s="30"/>
      <c r="J143" s="30"/>
      <c r="K143" s="8"/>
      <c r="L143" s="8"/>
    </row>
    <row r="144" spans="1:12" ht="12.75">
      <c r="A144" s="70" t="s">
        <v>322</v>
      </c>
      <c r="B144" s="89" t="s">
        <v>151</v>
      </c>
      <c r="C144" s="78">
        <f>+C145</f>
        <v>0</v>
      </c>
      <c r="D144" s="78">
        <f t="shared" si="44"/>
        <v>0</v>
      </c>
      <c r="E144" s="78">
        <f t="shared" si="44"/>
        <v>6960</v>
      </c>
      <c r="F144" s="78">
        <f t="shared" si="44"/>
        <v>1603</v>
      </c>
      <c r="G144" s="78">
        <f t="shared" si="44"/>
        <v>547.03</v>
      </c>
      <c r="H144" s="78">
        <f t="shared" si="44"/>
        <v>547.03</v>
      </c>
      <c r="I144" s="30"/>
      <c r="J144" s="30"/>
      <c r="K144" s="8"/>
      <c r="L144" s="8"/>
    </row>
    <row r="145" spans="1:12" ht="12.75">
      <c r="A145" s="70" t="s">
        <v>323</v>
      </c>
      <c r="B145" s="68" t="s">
        <v>338</v>
      </c>
      <c r="C145" s="78">
        <f>+C146</f>
        <v>0</v>
      </c>
      <c r="D145" s="78">
        <f t="shared" si="44"/>
        <v>0</v>
      </c>
      <c r="E145" s="78">
        <f t="shared" si="44"/>
        <v>6960</v>
      </c>
      <c r="F145" s="78">
        <f t="shared" si="44"/>
        <v>1603</v>
      </c>
      <c r="G145" s="78">
        <f t="shared" si="44"/>
        <v>547.03</v>
      </c>
      <c r="H145" s="78">
        <f t="shared" si="44"/>
        <v>547.03</v>
      </c>
      <c r="I145" s="30"/>
      <c r="J145" s="30"/>
      <c r="K145" s="8"/>
      <c r="L145" s="8"/>
    </row>
    <row r="146" spans="1:12" ht="12.75">
      <c r="A146" s="80" t="s">
        <v>324</v>
      </c>
      <c r="B146" s="90" t="s">
        <v>325</v>
      </c>
      <c r="C146" s="69">
        <f aca="true" t="shared" si="45" ref="C146:H146">C147</f>
        <v>0</v>
      </c>
      <c r="D146" s="69">
        <f t="shared" si="45"/>
        <v>0</v>
      </c>
      <c r="E146" s="69">
        <f t="shared" si="45"/>
        <v>6960</v>
      </c>
      <c r="F146" s="69">
        <f t="shared" si="45"/>
        <v>1603</v>
      </c>
      <c r="G146" s="69">
        <f t="shared" si="45"/>
        <v>547.03</v>
      </c>
      <c r="H146" s="69">
        <f t="shared" si="45"/>
        <v>547.03</v>
      </c>
      <c r="I146" s="30"/>
      <c r="J146" s="30"/>
      <c r="K146" s="8"/>
      <c r="L146" s="8"/>
    </row>
    <row r="147" spans="1:12" ht="12.75">
      <c r="A147" s="80" t="s">
        <v>326</v>
      </c>
      <c r="B147" s="90" t="s">
        <v>327</v>
      </c>
      <c r="C147" s="69">
        <f aca="true" t="shared" si="46" ref="C147:H147">C149+C150</f>
        <v>0</v>
      </c>
      <c r="D147" s="69">
        <f t="shared" si="46"/>
        <v>0</v>
      </c>
      <c r="E147" s="69">
        <f t="shared" si="46"/>
        <v>6960</v>
      </c>
      <c r="F147" s="69">
        <f t="shared" si="46"/>
        <v>1603</v>
      </c>
      <c r="G147" s="69">
        <f t="shared" si="46"/>
        <v>547.03</v>
      </c>
      <c r="H147" s="69">
        <f t="shared" si="46"/>
        <v>547.03</v>
      </c>
      <c r="I147" s="30"/>
      <c r="J147" s="30"/>
      <c r="K147" s="8"/>
      <c r="L147" s="8"/>
    </row>
    <row r="148" spans="1:12" ht="12.75">
      <c r="A148" s="70" t="s">
        <v>328</v>
      </c>
      <c r="B148" s="89" t="s">
        <v>329</v>
      </c>
      <c r="C148" s="69">
        <f aca="true" t="shared" si="47" ref="C148:H148">C149</f>
        <v>0</v>
      </c>
      <c r="D148" s="69">
        <f t="shared" si="47"/>
        <v>0</v>
      </c>
      <c r="E148" s="69">
        <f t="shared" si="47"/>
        <v>5040</v>
      </c>
      <c r="F148" s="69">
        <f t="shared" si="47"/>
        <v>1161</v>
      </c>
      <c r="G148" s="69">
        <f t="shared" si="47"/>
        <v>328</v>
      </c>
      <c r="H148" s="69">
        <f t="shared" si="47"/>
        <v>328</v>
      </c>
      <c r="I148" s="30"/>
      <c r="K148" s="8"/>
      <c r="L148" s="8"/>
    </row>
    <row r="149" spans="1:12" ht="12.75">
      <c r="A149" s="80" t="s">
        <v>330</v>
      </c>
      <c r="B149" s="90" t="s">
        <v>331</v>
      </c>
      <c r="C149" s="72"/>
      <c r="D149" s="10"/>
      <c r="E149" s="10">
        <v>5040</v>
      </c>
      <c r="F149" s="10">
        <v>1161</v>
      </c>
      <c r="G149" s="7">
        <v>328</v>
      </c>
      <c r="H149" s="7">
        <v>328</v>
      </c>
      <c r="I149" s="30"/>
      <c r="K149" s="8"/>
      <c r="L149" s="8"/>
    </row>
    <row r="150" spans="1:12" ht="12.75">
      <c r="A150" s="80" t="s">
        <v>332</v>
      </c>
      <c r="B150" s="90" t="s">
        <v>333</v>
      </c>
      <c r="C150" s="72"/>
      <c r="D150" s="10"/>
      <c r="E150" s="10">
        <v>1920</v>
      </c>
      <c r="F150" s="10">
        <v>442</v>
      </c>
      <c r="G150" s="7">
        <v>219.03</v>
      </c>
      <c r="H150" s="7">
        <v>219.03</v>
      </c>
      <c r="I150" s="30"/>
      <c r="K150" s="8"/>
      <c r="L150" s="8"/>
    </row>
    <row r="151" spans="1:8" ht="12.75">
      <c r="A151" s="70" t="s">
        <v>334</v>
      </c>
      <c r="B151" s="68" t="s">
        <v>335</v>
      </c>
      <c r="C151" s="69">
        <f aca="true" t="shared" si="48" ref="C151:H151">+C152</f>
        <v>0</v>
      </c>
      <c r="D151" s="69">
        <f t="shared" si="48"/>
        <v>0</v>
      </c>
      <c r="E151" s="69">
        <f t="shared" si="48"/>
        <v>0</v>
      </c>
      <c r="F151" s="69">
        <f t="shared" si="48"/>
        <v>0</v>
      </c>
      <c r="G151" s="69">
        <f t="shared" si="48"/>
        <v>0</v>
      </c>
      <c r="H151" s="69">
        <f t="shared" si="48"/>
        <v>0</v>
      </c>
    </row>
    <row r="152" spans="1:8" ht="25.5">
      <c r="A152" s="80" t="s">
        <v>336</v>
      </c>
      <c r="B152" s="73" t="s">
        <v>337</v>
      </c>
      <c r="C152" s="91"/>
      <c r="D152" s="10"/>
      <c r="E152" s="10"/>
      <c r="F152" s="10"/>
      <c r="G152" s="7"/>
      <c r="H152" s="7"/>
    </row>
    <row r="155" spans="2:7" ht="12.75">
      <c r="B155" s="27" t="s">
        <v>363</v>
      </c>
      <c r="C155" s="119"/>
      <c r="D155" s="119"/>
      <c r="E155" s="119"/>
      <c r="F155" s="27" t="s">
        <v>364</v>
      </c>
      <c r="G155" s="119"/>
    </row>
    <row r="156" spans="2:7" ht="12.75">
      <c r="B156" s="27" t="s">
        <v>362</v>
      </c>
      <c r="C156" s="119"/>
      <c r="D156" s="119"/>
      <c r="E156" s="119"/>
      <c r="F156" s="27" t="s">
        <v>365</v>
      </c>
      <c r="G156" s="119"/>
    </row>
  </sheetData>
  <sheetProtection/>
  <protectedRanges>
    <protectedRange sqref="B2:B3 C1:C3" name="Zonă1_1"/>
    <protectedRange sqref="G29:H32 G121:H121 G58:H58 G23:H27 G91:H99 G81:H85 G51:H55 G66:H70 G76:H78 G44:H46 G36:H41 G119:H119 G87:H89 G101:H104 G109:H110" name="Zonă3"/>
    <protectedRange sqref="B1" name="Zonă1_1_1_1_1_1"/>
  </protectedRanges>
  <printOptions horizontalCentered="1"/>
  <pageMargins left="0.5" right="0.5" top="0.21" bottom="0.18" header="0.17" footer="0.17"/>
  <pageSetup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adrian.betiu</cp:lastModifiedBy>
  <cp:lastPrinted>2016-02-25T13:13:53Z</cp:lastPrinted>
  <dcterms:created xsi:type="dcterms:W3CDTF">2015-02-12T11:23:55Z</dcterms:created>
  <dcterms:modified xsi:type="dcterms:W3CDTF">2016-02-25T13:14:28Z</dcterms:modified>
  <cp:category/>
  <cp:version/>
  <cp:contentType/>
  <cp:contentStatus/>
</cp:coreProperties>
</file>